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  <Override PartName="/xl/threadedComments/threadedComment6.xml" ContentType="application/vnd.ms-excel.threadedcomments+xml"/>
  <Override PartName="/xl/threadedComments/threadedComment7.xml" ContentType="application/vnd.ms-excel.threadedcomments+xml"/>
  <Override PartName="/xl/threadedComments/threadedComment8.xml" ContentType="application/vnd.ms-excel.threadedcomments+xml"/>
  <Override PartName="/xl/threadedComments/threadedComment9.xml" ContentType="application/vnd.ms-excel.threadedcomments+xml"/>
  <Override PartName="/xl/threadedComments/threadedComment10.xml" ContentType="application/vnd.ms-excel.threadedcomments+xml"/>
  <Override PartName="/xl/threadedComments/threadedComment11.xml" ContentType="application/vnd.ms-excel.threadedcomments+xml"/>
  <Override PartName="/xl/threadedComments/threadedComment12.xml" ContentType="application/vnd.ms-excel.threadedcomments+xml"/>
  <Override PartName="/xl/threadedComments/threadedComment13.xml" ContentType="application/vnd.ms-excel.threadedcomments+xml"/>
  <Override PartName="/xl/threadedComments/threadedComment14.xml" ContentType="application/vnd.ms-excel.threadedcomments+xml"/>
  <Override PartName="/xl/threadedComments/threadedComment15.xml" ContentType="application/vnd.ms-excel.threadedcomments+xml"/>
  <Override PartName="/xl/threadedComments/threadedComment16.xml" ContentType="application/vnd.ms-excel.threadedcomments+xml"/>
  <Override PartName="/xl/threadedComments/threadedComment17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paola-gonzalez\Desktop\COMITES 2026\CIGD 13  MAYO 2026\OAPIDE\"/>
    </mc:Choice>
  </mc:AlternateContent>
  <bookViews>
    <workbookView xWindow="0" yWindow="0" windowWidth="2364" windowHeight="0" tabRatio="561" activeTab="1"/>
  </bookViews>
  <sheets>
    <sheet name="ECV" sheetId="75" r:id="rId1"/>
    <sheet name="CONTROL CAMBIOS" sheetId="76" r:id="rId2"/>
    <sheet name="PLANEACION INSTITUCIONAL" sheetId="74" r:id="rId3"/>
    <sheet name="DIRECCIONAMIENTO ESTRAT TIC" sheetId="65" r:id="rId4"/>
    <sheet name="RELACIONAMIENTO INSTITUC" sheetId="27" r:id="rId5"/>
    <sheet name="PLANIFICACION AMBIENTAL SOST" sheetId="51" r:id="rId6"/>
    <sheet name="DESARROLLO AMBIENTAL" sheetId="54" r:id="rId7"/>
    <sheet name="AUTORIZACIONES, PERM Y LIC" sheetId="52" r:id="rId8"/>
    <sheet name="CONTROL, SEGUIM VIG Y SAN" sheetId="66" r:id="rId9"/>
    <sheet name="GESTION ADMINISTRATIVA" sheetId="69" r:id="rId10"/>
    <sheet name="SERVICIO AL CIUDADANO" sheetId="48" r:id="rId11"/>
    <sheet name="GESTION FINANCIERA" sheetId="44" r:id="rId12"/>
    <sheet name="GESTION DE TALENTO HUMANO" sheetId="70" r:id="rId13"/>
    <sheet name="GESTION DE INGRESOS" sheetId="71" r:id="rId14"/>
    <sheet name="GESTION DE CONTRATACION" sheetId="55" r:id="rId15"/>
    <sheet name="DEFENSA JURIDICA" sheetId="68" r:id="rId16"/>
    <sheet name="GESTION SOPORTE TIC" sheetId="72" r:id="rId17"/>
    <sheet name="GESTION DOCUMENTAL" sheetId="73" r:id="rId18"/>
    <sheet name="EVALUACION INSTITUCIONAL." sheetId="62" r:id="rId19"/>
    <sheet name="TERRITORIAL MELGAR" sheetId="102" r:id="rId20"/>
    <sheet name="TERRITORIAL PURIFICACION" sheetId="104" r:id="rId21"/>
    <sheet name="TERRITORIAL CHAPARRAL" sheetId="105" r:id="rId22"/>
    <sheet name="TERRITORIAL LERIDA" sheetId="106" r:id="rId23"/>
  </sheets>
  <externalReferences>
    <externalReference r:id="rId24"/>
  </externalReferences>
  <definedNames>
    <definedName name="_xlnm._FilterDatabase" localSheetId="6" hidden="1">'DESARROLLO AMBIENTAL'!$A$8:$AF$8</definedName>
    <definedName name="_xlnm._FilterDatabase" localSheetId="3" hidden="1">'DIRECCIONAMIENTO ESTRAT TIC'!$A$6:$AF$17</definedName>
    <definedName name="_xlnm._FilterDatabase" localSheetId="2" hidden="1">'PLANEACION INSTITUCIONAL'!$A$7:$AF$48</definedName>
    <definedName name="_xlnm._FilterDatabase" localSheetId="5" hidden="1">'PLANIFICACION AMBIENTAL SOST'!$A$8:$AF$8</definedName>
    <definedName name="_xlnm._FilterDatabase" localSheetId="4" hidden="1">'RELACIONAMIENTO INSTITUC'!$E$6:$U$6</definedName>
    <definedName name="_xlnm.Print_Area" localSheetId="4">'RELACIONAMIENTO INSTITUC'!#REF!</definedName>
    <definedName name="_xlnm.Print_Titles" localSheetId="4">'RELACIONAMIENTO INSTITUC'!$1:$6</definedName>
  </definedNames>
  <calcPr calcId="162913"/>
</workbook>
</file>

<file path=xl/calcChain.xml><?xml version="1.0" encoding="utf-8"?>
<calcChain xmlns="http://schemas.openxmlformats.org/spreadsheetml/2006/main">
  <c r="O41" i="106" l="1"/>
  <c r="P41" i="106" s="1"/>
  <c r="S41" i="106" s="1"/>
  <c r="F41" i="106"/>
  <c r="E41" i="106"/>
  <c r="O40" i="106"/>
  <c r="P40" i="106" s="1"/>
  <c r="S40" i="106" s="1"/>
  <c r="F40" i="106"/>
  <c r="E40" i="106"/>
  <c r="O39" i="106"/>
  <c r="P39" i="106" s="1"/>
  <c r="S39" i="106" s="1"/>
  <c r="F39" i="106"/>
  <c r="E39" i="106"/>
  <c r="O38" i="106"/>
  <c r="P38" i="106" s="1"/>
  <c r="S38" i="106" s="1"/>
  <c r="F38" i="106"/>
  <c r="E38" i="106"/>
  <c r="O37" i="106"/>
  <c r="P37" i="106" s="1"/>
  <c r="S37" i="106" s="1"/>
  <c r="F37" i="106"/>
  <c r="E37" i="106"/>
  <c r="O36" i="106"/>
  <c r="P36" i="106" s="1"/>
  <c r="S36" i="106" s="1"/>
  <c r="F36" i="106"/>
  <c r="E36" i="106"/>
  <c r="O35" i="106"/>
  <c r="P35" i="106" s="1"/>
  <c r="S35" i="106" s="1"/>
  <c r="F35" i="106"/>
  <c r="E35" i="106"/>
  <c r="O34" i="106"/>
  <c r="P34" i="106" s="1"/>
  <c r="S34" i="106" s="1"/>
  <c r="F34" i="106"/>
  <c r="E34" i="106"/>
  <c r="O33" i="106"/>
  <c r="P33" i="106" s="1"/>
  <c r="S33" i="106" s="1"/>
  <c r="F33" i="106"/>
  <c r="E33" i="106"/>
  <c r="O32" i="106"/>
  <c r="P32" i="106" s="1"/>
  <c r="S32" i="106" s="1"/>
  <c r="F32" i="106"/>
  <c r="E32" i="106"/>
  <c r="O31" i="106"/>
  <c r="P31" i="106" s="1"/>
  <c r="S31" i="106" s="1"/>
  <c r="F31" i="106"/>
  <c r="E31" i="106"/>
  <c r="O30" i="106"/>
  <c r="P30" i="106" s="1"/>
  <c r="S30" i="106" s="1"/>
  <c r="F30" i="106"/>
  <c r="E30" i="106"/>
  <c r="O29" i="106"/>
  <c r="P29" i="106" s="1"/>
  <c r="S29" i="106" s="1"/>
  <c r="F29" i="106"/>
  <c r="E29" i="106"/>
  <c r="O28" i="106"/>
  <c r="P28" i="106" s="1"/>
  <c r="S28" i="106" s="1"/>
  <c r="F28" i="106"/>
  <c r="E28" i="106"/>
  <c r="O27" i="106"/>
  <c r="P27" i="106" s="1"/>
  <c r="S27" i="106" s="1"/>
  <c r="F27" i="106"/>
  <c r="E27" i="106"/>
  <c r="O26" i="106"/>
  <c r="P26" i="106" s="1"/>
  <c r="S26" i="106" s="1"/>
  <c r="F26" i="106"/>
  <c r="E26" i="106"/>
  <c r="O25" i="106"/>
  <c r="P25" i="106" s="1"/>
  <c r="S25" i="106" s="1"/>
  <c r="F25" i="106"/>
  <c r="E25" i="106"/>
  <c r="O24" i="106"/>
  <c r="P24" i="106" s="1"/>
  <c r="S24" i="106" s="1"/>
  <c r="F24" i="106"/>
  <c r="E24" i="106"/>
  <c r="O23" i="106"/>
  <c r="P23" i="106" s="1"/>
  <c r="S23" i="106" s="1"/>
  <c r="F23" i="106"/>
  <c r="E23" i="106"/>
  <c r="O22" i="106"/>
  <c r="P22" i="106" s="1"/>
  <c r="S22" i="106" s="1"/>
  <c r="F22" i="106"/>
  <c r="E22" i="106"/>
  <c r="O21" i="106"/>
  <c r="P21" i="106" s="1"/>
  <c r="S21" i="106" s="1"/>
  <c r="F21" i="106"/>
  <c r="E21" i="106"/>
  <c r="O20" i="106"/>
  <c r="P20" i="106" s="1"/>
  <c r="S20" i="106" s="1"/>
  <c r="O19" i="106"/>
  <c r="P19" i="106" s="1"/>
  <c r="S19" i="106" s="1"/>
  <c r="F19" i="106"/>
  <c r="E19" i="106"/>
  <c r="O18" i="106"/>
  <c r="P18" i="106" s="1"/>
  <c r="S18" i="106" s="1"/>
  <c r="F18" i="106"/>
  <c r="E18" i="106"/>
  <c r="O17" i="106"/>
  <c r="P17" i="106" s="1"/>
  <c r="S17" i="106" s="1"/>
  <c r="F17" i="106"/>
  <c r="E17" i="106"/>
  <c r="O16" i="106"/>
  <c r="P16" i="106" s="1"/>
  <c r="S16" i="106" s="1"/>
  <c r="F16" i="106"/>
  <c r="E16" i="106"/>
  <c r="O15" i="106"/>
  <c r="P15" i="106" s="1"/>
  <c r="S15" i="106" s="1"/>
  <c r="F15" i="106"/>
  <c r="E15" i="106"/>
  <c r="O14" i="106"/>
  <c r="P14" i="106" s="1"/>
  <c r="S14" i="106" s="1"/>
  <c r="F14" i="106"/>
  <c r="E14" i="106"/>
  <c r="O13" i="106"/>
  <c r="P13" i="106" s="1"/>
  <c r="S13" i="106" s="1"/>
  <c r="F13" i="106"/>
  <c r="E13" i="106"/>
  <c r="O12" i="106"/>
  <c r="P12" i="106" s="1"/>
  <c r="S12" i="106" s="1"/>
  <c r="F12" i="106"/>
  <c r="E12" i="106"/>
  <c r="O11" i="106"/>
  <c r="P11" i="106" s="1"/>
  <c r="S11" i="106" s="1"/>
  <c r="F11" i="106"/>
  <c r="E11" i="106"/>
  <c r="O10" i="106"/>
  <c r="P10" i="106" s="1"/>
  <c r="S10" i="106" s="1"/>
  <c r="F10" i="106"/>
  <c r="E10" i="106"/>
  <c r="O9" i="106"/>
  <c r="P9" i="106" s="1"/>
  <c r="S9" i="106" s="1"/>
  <c r="F9" i="106"/>
  <c r="E9" i="106"/>
  <c r="O8" i="106"/>
  <c r="P8" i="106" s="1"/>
  <c r="S8" i="106" s="1"/>
  <c r="F8" i="106"/>
  <c r="E8" i="106"/>
  <c r="Y8" i="106" l="1"/>
  <c r="Z8" i="106" s="1"/>
  <c r="T8" i="106"/>
  <c r="Y9" i="106"/>
  <c r="Z9" i="106" s="1"/>
  <c r="T9" i="106"/>
  <c r="Y10" i="106"/>
  <c r="Z10" i="106" s="1"/>
  <c r="T10" i="106"/>
  <c r="Y11" i="106"/>
  <c r="Z11" i="106" s="1"/>
  <c r="T11" i="106"/>
  <c r="Y12" i="106"/>
  <c r="Z12" i="106" s="1"/>
  <c r="T12" i="106"/>
  <c r="Y13" i="106"/>
  <c r="Z13" i="106" s="1"/>
  <c r="T13" i="106"/>
  <c r="Y14" i="106"/>
  <c r="Z14" i="106" s="1"/>
  <c r="T14" i="106"/>
  <c r="Y15" i="106"/>
  <c r="Z15" i="106" s="1"/>
  <c r="T15" i="106"/>
  <c r="Y16" i="106"/>
  <c r="Z16" i="106" s="1"/>
  <c r="T16" i="106"/>
  <c r="Y17" i="106"/>
  <c r="Z17" i="106" s="1"/>
  <c r="T17" i="106"/>
  <c r="Y18" i="106"/>
  <c r="Z18" i="106" s="1"/>
  <c r="T18" i="106"/>
  <c r="Y19" i="106"/>
  <c r="Z19" i="106" s="1"/>
  <c r="T19" i="106"/>
  <c r="Y20" i="106"/>
  <c r="Z20" i="106" s="1"/>
  <c r="T20" i="106"/>
  <c r="Y21" i="106"/>
  <c r="Z21" i="106" s="1"/>
  <c r="T21" i="106"/>
  <c r="Y22" i="106"/>
  <c r="Z22" i="106" s="1"/>
  <c r="T22" i="106"/>
  <c r="Y23" i="106"/>
  <c r="Z23" i="106" s="1"/>
  <c r="T23" i="106"/>
  <c r="Y24" i="106"/>
  <c r="Z24" i="106" s="1"/>
  <c r="T24" i="106"/>
  <c r="Y25" i="106"/>
  <c r="Z25" i="106" s="1"/>
  <c r="T25" i="106"/>
  <c r="Y26" i="106"/>
  <c r="Z26" i="106" s="1"/>
  <c r="T26" i="106"/>
  <c r="Y27" i="106"/>
  <c r="Z27" i="106" s="1"/>
  <c r="T27" i="106"/>
  <c r="Y28" i="106"/>
  <c r="Z28" i="106" s="1"/>
  <c r="T28" i="106"/>
  <c r="Y29" i="106"/>
  <c r="Z29" i="106" s="1"/>
  <c r="T29" i="106"/>
  <c r="Y30" i="106"/>
  <c r="Z30" i="106" s="1"/>
  <c r="T30" i="106"/>
  <c r="Y31" i="106"/>
  <c r="Z31" i="106" s="1"/>
  <c r="T31" i="106"/>
  <c r="Y32" i="106"/>
  <c r="Z32" i="106" s="1"/>
  <c r="T32" i="106"/>
  <c r="Y33" i="106"/>
  <c r="Z33" i="106" s="1"/>
  <c r="T33" i="106"/>
  <c r="Y34" i="106"/>
  <c r="Z34" i="106" s="1"/>
  <c r="T34" i="106"/>
  <c r="Y35" i="106"/>
  <c r="Z35" i="106" s="1"/>
  <c r="T35" i="106"/>
  <c r="Y36" i="106"/>
  <c r="Z36" i="106" s="1"/>
  <c r="T36" i="106"/>
  <c r="Y37" i="106"/>
  <c r="Z37" i="106" s="1"/>
  <c r="T37" i="106"/>
  <c r="Y38" i="106"/>
  <c r="Z38" i="106" s="1"/>
  <c r="T38" i="106"/>
  <c r="Y39" i="106"/>
  <c r="Z39" i="106" s="1"/>
  <c r="T39" i="106"/>
  <c r="Y40" i="106"/>
  <c r="Z40" i="106" s="1"/>
  <c r="T40" i="106"/>
  <c r="Y41" i="106"/>
  <c r="Z41" i="106" s="1"/>
  <c r="T41" i="106"/>
  <c r="O39" i="105" l="1"/>
  <c r="P39" i="105" s="1"/>
  <c r="S39" i="105" s="1"/>
  <c r="F39" i="105"/>
  <c r="E39" i="105"/>
  <c r="O38" i="105"/>
  <c r="P38" i="105" s="1"/>
  <c r="S38" i="105" s="1"/>
  <c r="F38" i="105"/>
  <c r="E38" i="105"/>
  <c r="O37" i="105"/>
  <c r="P37" i="105" s="1"/>
  <c r="S37" i="105" s="1"/>
  <c r="F37" i="105"/>
  <c r="E37" i="105"/>
  <c r="O36" i="105"/>
  <c r="P36" i="105" s="1"/>
  <c r="S36" i="105" s="1"/>
  <c r="F36" i="105"/>
  <c r="E36" i="105"/>
  <c r="O35" i="105"/>
  <c r="P35" i="105" s="1"/>
  <c r="S35" i="105" s="1"/>
  <c r="F35" i="105"/>
  <c r="E35" i="105"/>
  <c r="O34" i="105"/>
  <c r="P34" i="105" s="1"/>
  <c r="S34" i="105" s="1"/>
  <c r="F34" i="105"/>
  <c r="E34" i="105"/>
  <c r="O33" i="105"/>
  <c r="P33" i="105" s="1"/>
  <c r="S33" i="105" s="1"/>
  <c r="F33" i="105"/>
  <c r="E33" i="105"/>
  <c r="O32" i="105"/>
  <c r="P32" i="105" s="1"/>
  <c r="S32" i="105" s="1"/>
  <c r="F32" i="105"/>
  <c r="E32" i="105"/>
  <c r="O31" i="105"/>
  <c r="P31" i="105" s="1"/>
  <c r="S31" i="105" s="1"/>
  <c r="F31" i="105"/>
  <c r="E31" i="105"/>
  <c r="O30" i="105"/>
  <c r="P30" i="105" s="1"/>
  <c r="S30" i="105" s="1"/>
  <c r="F30" i="105"/>
  <c r="E30" i="105"/>
  <c r="O29" i="105"/>
  <c r="P29" i="105" s="1"/>
  <c r="S29" i="105" s="1"/>
  <c r="F29" i="105"/>
  <c r="E29" i="105"/>
  <c r="O28" i="105"/>
  <c r="P28" i="105" s="1"/>
  <c r="S28" i="105" s="1"/>
  <c r="F28" i="105"/>
  <c r="E28" i="105"/>
  <c r="O27" i="105"/>
  <c r="P27" i="105" s="1"/>
  <c r="S27" i="105" s="1"/>
  <c r="F27" i="105"/>
  <c r="E27" i="105"/>
  <c r="O26" i="105"/>
  <c r="P26" i="105" s="1"/>
  <c r="S26" i="105" s="1"/>
  <c r="F26" i="105"/>
  <c r="E26" i="105"/>
  <c r="O25" i="105"/>
  <c r="P25" i="105" s="1"/>
  <c r="S25" i="105" s="1"/>
  <c r="F25" i="105"/>
  <c r="E25" i="105"/>
  <c r="O24" i="105"/>
  <c r="P24" i="105" s="1"/>
  <c r="S24" i="105" s="1"/>
  <c r="F24" i="105"/>
  <c r="E24" i="105"/>
  <c r="O23" i="105"/>
  <c r="P23" i="105" s="1"/>
  <c r="S23" i="105" s="1"/>
  <c r="F23" i="105"/>
  <c r="E23" i="105"/>
  <c r="O22" i="105"/>
  <c r="P22" i="105" s="1"/>
  <c r="S22" i="105" s="1"/>
  <c r="F22" i="105"/>
  <c r="E22" i="105"/>
  <c r="O21" i="105"/>
  <c r="P21" i="105" s="1"/>
  <c r="S21" i="105" s="1"/>
  <c r="F21" i="105"/>
  <c r="E21" i="105"/>
  <c r="O20" i="105"/>
  <c r="P20" i="105" s="1"/>
  <c r="S20" i="105" s="1"/>
  <c r="F20" i="105"/>
  <c r="E20" i="105"/>
  <c r="O19" i="105"/>
  <c r="P19" i="105" s="1"/>
  <c r="S19" i="105" s="1"/>
  <c r="F19" i="105"/>
  <c r="E19" i="105"/>
  <c r="O18" i="105"/>
  <c r="P18" i="105" s="1"/>
  <c r="S18" i="105" s="1"/>
  <c r="F18" i="105"/>
  <c r="E18" i="105"/>
  <c r="O17" i="105"/>
  <c r="P17" i="105" s="1"/>
  <c r="S17" i="105" s="1"/>
  <c r="F17" i="105"/>
  <c r="E17" i="105"/>
  <c r="O16" i="105"/>
  <c r="P16" i="105" s="1"/>
  <c r="S16" i="105" s="1"/>
  <c r="F16" i="105"/>
  <c r="E16" i="105"/>
  <c r="O15" i="105"/>
  <c r="P15" i="105" s="1"/>
  <c r="S15" i="105" s="1"/>
  <c r="F15" i="105"/>
  <c r="E15" i="105"/>
  <c r="O14" i="105"/>
  <c r="P14" i="105" s="1"/>
  <c r="S14" i="105" s="1"/>
  <c r="F14" i="105"/>
  <c r="E14" i="105"/>
  <c r="O13" i="105"/>
  <c r="P13" i="105" s="1"/>
  <c r="S13" i="105" s="1"/>
  <c r="F13" i="105"/>
  <c r="E13" i="105"/>
  <c r="O12" i="105"/>
  <c r="P12" i="105" s="1"/>
  <c r="S12" i="105" s="1"/>
  <c r="F12" i="105"/>
  <c r="E12" i="105"/>
  <c r="O11" i="105"/>
  <c r="P11" i="105" s="1"/>
  <c r="S11" i="105" s="1"/>
  <c r="F11" i="105"/>
  <c r="E11" i="105"/>
  <c r="O10" i="105"/>
  <c r="P10" i="105" s="1"/>
  <c r="S10" i="105" s="1"/>
  <c r="F10" i="105"/>
  <c r="E10" i="105"/>
  <c r="O9" i="105"/>
  <c r="P9" i="105" s="1"/>
  <c r="S9" i="105" s="1"/>
  <c r="F9" i="105"/>
  <c r="E9" i="105"/>
  <c r="O8" i="105"/>
  <c r="P8" i="105" s="1"/>
  <c r="S8" i="105" s="1"/>
  <c r="F8" i="105"/>
  <c r="E8" i="105"/>
  <c r="Y8" i="105" l="1"/>
  <c r="Z8" i="105" s="1"/>
  <c r="T8" i="105"/>
  <c r="Y9" i="105"/>
  <c r="Z9" i="105" s="1"/>
  <c r="T9" i="105"/>
  <c r="Y10" i="105"/>
  <c r="Z10" i="105" s="1"/>
  <c r="T10" i="105"/>
  <c r="Y11" i="105"/>
  <c r="Z11" i="105" s="1"/>
  <c r="T11" i="105"/>
  <c r="Y12" i="105"/>
  <c r="Z12" i="105" s="1"/>
  <c r="T12" i="105"/>
  <c r="Y13" i="105"/>
  <c r="Z13" i="105" s="1"/>
  <c r="T13" i="105"/>
  <c r="Y14" i="105"/>
  <c r="Z14" i="105" s="1"/>
  <c r="T14" i="105"/>
  <c r="Y15" i="105"/>
  <c r="Z15" i="105" s="1"/>
  <c r="T15" i="105"/>
  <c r="Y16" i="105"/>
  <c r="Z16" i="105" s="1"/>
  <c r="T16" i="105"/>
  <c r="Y17" i="105"/>
  <c r="Z17" i="105" s="1"/>
  <c r="T17" i="105"/>
  <c r="Y18" i="105"/>
  <c r="Z18" i="105" s="1"/>
  <c r="T18" i="105"/>
  <c r="Y19" i="105"/>
  <c r="Z19" i="105" s="1"/>
  <c r="T19" i="105"/>
  <c r="Y20" i="105"/>
  <c r="Z20" i="105" s="1"/>
  <c r="T20" i="105"/>
  <c r="Y21" i="105"/>
  <c r="Z21" i="105" s="1"/>
  <c r="T21" i="105"/>
  <c r="Y22" i="105"/>
  <c r="Z22" i="105" s="1"/>
  <c r="T22" i="105"/>
  <c r="Y23" i="105"/>
  <c r="Z23" i="105" s="1"/>
  <c r="T23" i="105"/>
  <c r="Y24" i="105"/>
  <c r="Z24" i="105" s="1"/>
  <c r="T24" i="105"/>
  <c r="Y25" i="105"/>
  <c r="Z25" i="105" s="1"/>
  <c r="T25" i="105"/>
  <c r="Y26" i="105"/>
  <c r="Z26" i="105" s="1"/>
  <c r="T26" i="105"/>
  <c r="Y27" i="105"/>
  <c r="Z27" i="105" s="1"/>
  <c r="T27" i="105"/>
  <c r="Y28" i="105"/>
  <c r="Z28" i="105" s="1"/>
  <c r="T28" i="105"/>
  <c r="Y29" i="105"/>
  <c r="Z29" i="105" s="1"/>
  <c r="T29" i="105"/>
  <c r="Y30" i="105"/>
  <c r="Z30" i="105" s="1"/>
  <c r="T30" i="105"/>
  <c r="Y31" i="105"/>
  <c r="Z31" i="105" s="1"/>
  <c r="T31" i="105"/>
  <c r="Y32" i="105"/>
  <c r="Z32" i="105" s="1"/>
  <c r="T32" i="105"/>
  <c r="Y33" i="105"/>
  <c r="Z33" i="105" s="1"/>
  <c r="T33" i="105"/>
  <c r="Y34" i="105"/>
  <c r="Z34" i="105" s="1"/>
  <c r="T34" i="105"/>
  <c r="Y35" i="105"/>
  <c r="Z35" i="105" s="1"/>
  <c r="T35" i="105"/>
  <c r="Y36" i="105"/>
  <c r="Z36" i="105" s="1"/>
  <c r="T36" i="105"/>
  <c r="Y37" i="105"/>
  <c r="Z37" i="105" s="1"/>
  <c r="T37" i="105"/>
  <c r="Y38" i="105"/>
  <c r="Z38" i="105" s="1"/>
  <c r="T38" i="105"/>
  <c r="Y39" i="105"/>
  <c r="Z39" i="105" s="1"/>
  <c r="T39" i="105"/>
  <c r="O41" i="104" l="1"/>
  <c r="P41" i="104" s="1"/>
  <c r="S41" i="104" s="1"/>
  <c r="F41" i="104"/>
  <c r="E41" i="104"/>
  <c r="O40" i="104"/>
  <c r="P40" i="104" s="1"/>
  <c r="S40" i="104" s="1"/>
  <c r="F40" i="104"/>
  <c r="E40" i="104"/>
  <c r="O39" i="104"/>
  <c r="P39" i="104" s="1"/>
  <c r="S39" i="104" s="1"/>
  <c r="F39" i="104"/>
  <c r="E39" i="104"/>
  <c r="O38" i="104"/>
  <c r="P38" i="104" s="1"/>
  <c r="S38" i="104" s="1"/>
  <c r="F38" i="104"/>
  <c r="E38" i="104"/>
  <c r="O37" i="104"/>
  <c r="P37" i="104" s="1"/>
  <c r="S37" i="104" s="1"/>
  <c r="F37" i="104"/>
  <c r="E37" i="104"/>
  <c r="O36" i="104"/>
  <c r="P36" i="104" s="1"/>
  <c r="S36" i="104" s="1"/>
  <c r="F36" i="104"/>
  <c r="E36" i="104"/>
  <c r="O35" i="104"/>
  <c r="P35" i="104" s="1"/>
  <c r="S35" i="104" s="1"/>
  <c r="F35" i="104"/>
  <c r="E35" i="104"/>
  <c r="O34" i="104"/>
  <c r="P34" i="104" s="1"/>
  <c r="S34" i="104" s="1"/>
  <c r="F34" i="104"/>
  <c r="E34" i="104"/>
  <c r="O33" i="104"/>
  <c r="P33" i="104" s="1"/>
  <c r="S33" i="104" s="1"/>
  <c r="F33" i="104"/>
  <c r="E33" i="104"/>
  <c r="O32" i="104"/>
  <c r="P32" i="104" s="1"/>
  <c r="S32" i="104" s="1"/>
  <c r="F32" i="104"/>
  <c r="E32" i="104"/>
  <c r="O31" i="104"/>
  <c r="P31" i="104" s="1"/>
  <c r="S31" i="104" s="1"/>
  <c r="F31" i="104"/>
  <c r="E31" i="104"/>
  <c r="O30" i="104"/>
  <c r="P30" i="104" s="1"/>
  <c r="S30" i="104" s="1"/>
  <c r="F30" i="104"/>
  <c r="E30" i="104"/>
  <c r="O29" i="104"/>
  <c r="P29" i="104" s="1"/>
  <c r="S29" i="104" s="1"/>
  <c r="F29" i="104"/>
  <c r="E29" i="104"/>
  <c r="O28" i="104"/>
  <c r="P28" i="104" s="1"/>
  <c r="S28" i="104" s="1"/>
  <c r="F28" i="104"/>
  <c r="E28" i="104"/>
  <c r="O27" i="104"/>
  <c r="P27" i="104" s="1"/>
  <c r="S27" i="104" s="1"/>
  <c r="F27" i="104"/>
  <c r="E27" i="104"/>
  <c r="O26" i="104"/>
  <c r="P26" i="104" s="1"/>
  <c r="S26" i="104" s="1"/>
  <c r="F26" i="104"/>
  <c r="E26" i="104"/>
  <c r="O25" i="104"/>
  <c r="P25" i="104" s="1"/>
  <c r="S25" i="104" s="1"/>
  <c r="F25" i="104"/>
  <c r="E25" i="104"/>
  <c r="O24" i="104"/>
  <c r="P24" i="104" s="1"/>
  <c r="S24" i="104" s="1"/>
  <c r="F24" i="104"/>
  <c r="E24" i="104"/>
  <c r="O23" i="104"/>
  <c r="P23" i="104" s="1"/>
  <c r="S23" i="104" s="1"/>
  <c r="F23" i="104"/>
  <c r="E23" i="104"/>
  <c r="O22" i="104"/>
  <c r="P22" i="104" s="1"/>
  <c r="S22" i="104" s="1"/>
  <c r="F22" i="104"/>
  <c r="E22" i="104"/>
  <c r="O21" i="104"/>
  <c r="P21" i="104" s="1"/>
  <c r="S21" i="104" s="1"/>
  <c r="F21" i="104"/>
  <c r="E21" i="104"/>
  <c r="O20" i="104"/>
  <c r="P20" i="104" s="1"/>
  <c r="S20" i="104" s="1"/>
  <c r="O19" i="104"/>
  <c r="P19" i="104" s="1"/>
  <c r="S19" i="104" s="1"/>
  <c r="F19" i="104"/>
  <c r="E19" i="104"/>
  <c r="O18" i="104"/>
  <c r="P18" i="104" s="1"/>
  <c r="S18" i="104" s="1"/>
  <c r="F18" i="104"/>
  <c r="E18" i="104"/>
  <c r="O17" i="104"/>
  <c r="P17" i="104" s="1"/>
  <c r="S17" i="104" s="1"/>
  <c r="F17" i="104"/>
  <c r="E17" i="104"/>
  <c r="O16" i="104"/>
  <c r="P16" i="104" s="1"/>
  <c r="S16" i="104" s="1"/>
  <c r="F16" i="104"/>
  <c r="E16" i="104"/>
  <c r="O15" i="104"/>
  <c r="P15" i="104" s="1"/>
  <c r="S15" i="104" s="1"/>
  <c r="F15" i="104"/>
  <c r="E15" i="104"/>
  <c r="O14" i="104"/>
  <c r="P14" i="104" s="1"/>
  <c r="S14" i="104" s="1"/>
  <c r="F14" i="104"/>
  <c r="E14" i="104"/>
  <c r="O13" i="104"/>
  <c r="P13" i="104" s="1"/>
  <c r="S13" i="104" s="1"/>
  <c r="F13" i="104"/>
  <c r="E13" i="104"/>
  <c r="O12" i="104"/>
  <c r="P12" i="104" s="1"/>
  <c r="S12" i="104" s="1"/>
  <c r="F12" i="104"/>
  <c r="E12" i="104"/>
  <c r="O11" i="104"/>
  <c r="P11" i="104" s="1"/>
  <c r="S11" i="104" s="1"/>
  <c r="F11" i="104"/>
  <c r="E11" i="104"/>
  <c r="O10" i="104"/>
  <c r="P10" i="104" s="1"/>
  <c r="S10" i="104" s="1"/>
  <c r="F10" i="104"/>
  <c r="E10" i="104"/>
  <c r="O9" i="104"/>
  <c r="P9" i="104" s="1"/>
  <c r="S9" i="104" s="1"/>
  <c r="F9" i="104"/>
  <c r="E9" i="104"/>
  <c r="O8" i="104"/>
  <c r="P8" i="104" s="1"/>
  <c r="S8" i="104" s="1"/>
  <c r="F8" i="104"/>
  <c r="E8" i="104"/>
  <c r="Y8" i="104" l="1"/>
  <c r="Z8" i="104" s="1"/>
  <c r="T8" i="104"/>
  <c r="Y9" i="104"/>
  <c r="Z9" i="104" s="1"/>
  <c r="T9" i="104"/>
  <c r="Y10" i="104"/>
  <c r="Z10" i="104" s="1"/>
  <c r="T10" i="104"/>
  <c r="Y11" i="104"/>
  <c r="Z11" i="104" s="1"/>
  <c r="T11" i="104"/>
  <c r="Y12" i="104"/>
  <c r="Z12" i="104" s="1"/>
  <c r="T12" i="104"/>
  <c r="Y13" i="104"/>
  <c r="Z13" i="104" s="1"/>
  <c r="T13" i="104"/>
  <c r="Y14" i="104"/>
  <c r="Z14" i="104" s="1"/>
  <c r="T14" i="104"/>
  <c r="Y15" i="104"/>
  <c r="Z15" i="104" s="1"/>
  <c r="T15" i="104"/>
  <c r="Y16" i="104"/>
  <c r="Z16" i="104" s="1"/>
  <c r="T16" i="104"/>
  <c r="Y17" i="104"/>
  <c r="Z17" i="104" s="1"/>
  <c r="T17" i="104"/>
  <c r="Y18" i="104"/>
  <c r="Z18" i="104" s="1"/>
  <c r="T18" i="104"/>
  <c r="Y19" i="104"/>
  <c r="Z19" i="104" s="1"/>
  <c r="T19" i="104"/>
  <c r="Y20" i="104"/>
  <c r="Z20" i="104" s="1"/>
  <c r="T20" i="104"/>
  <c r="Y21" i="104"/>
  <c r="Z21" i="104" s="1"/>
  <c r="T21" i="104"/>
  <c r="Y22" i="104"/>
  <c r="Z22" i="104" s="1"/>
  <c r="T22" i="104"/>
  <c r="Y23" i="104"/>
  <c r="Z23" i="104" s="1"/>
  <c r="T23" i="104"/>
  <c r="Y24" i="104"/>
  <c r="Z24" i="104" s="1"/>
  <c r="T24" i="104"/>
  <c r="Y25" i="104"/>
  <c r="Z25" i="104" s="1"/>
  <c r="T25" i="104"/>
  <c r="Y26" i="104"/>
  <c r="Z26" i="104" s="1"/>
  <c r="T26" i="104"/>
  <c r="Y27" i="104"/>
  <c r="Z27" i="104" s="1"/>
  <c r="T27" i="104"/>
  <c r="Y28" i="104"/>
  <c r="Z28" i="104" s="1"/>
  <c r="T28" i="104"/>
  <c r="Y29" i="104"/>
  <c r="Z29" i="104" s="1"/>
  <c r="T29" i="104"/>
  <c r="Y30" i="104"/>
  <c r="Z30" i="104" s="1"/>
  <c r="T30" i="104"/>
  <c r="Y31" i="104"/>
  <c r="Z31" i="104" s="1"/>
  <c r="T31" i="104"/>
  <c r="Y32" i="104"/>
  <c r="Z32" i="104" s="1"/>
  <c r="T32" i="104"/>
  <c r="Y33" i="104"/>
  <c r="Z33" i="104" s="1"/>
  <c r="T33" i="104"/>
  <c r="Y34" i="104"/>
  <c r="Z34" i="104" s="1"/>
  <c r="T34" i="104"/>
  <c r="Y35" i="104"/>
  <c r="Z35" i="104" s="1"/>
  <c r="T35" i="104"/>
  <c r="Y36" i="104"/>
  <c r="Z36" i="104" s="1"/>
  <c r="T36" i="104"/>
  <c r="Y37" i="104"/>
  <c r="Z37" i="104" s="1"/>
  <c r="T37" i="104"/>
  <c r="Y38" i="104"/>
  <c r="Z38" i="104" s="1"/>
  <c r="T38" i="104"/>
  <c r="Y39" i="104"/>
  <c r="Z39" i="104" s="1"/>
  <c r="T39" i="104"/>
  <c r="Y40" i="104"/>
  <c r="Z40" i="104" s="1"/>
  <c r="T40" i="104"/>
  <c r="Y41" i="104"/>
  <c r="Z41" i="104" s="1"/>
  <c r="T41" i="104"/>
  <c r="O39" i="102" l="1"/>
  <c r="P39" i="102" s="1"/>
  <c r="S39" i="102" s="1"/>
  <c r="F39" i="102"/>
  <c r="E39" i="102"/>
  <c r="O38" i="102"/>
  <c r="P38" i="102" s="1"/>
  <c r="S38" i="102" s="1"/>
  <c r="F38" i="102"/>
  <c r="E38" i="102"/>
  <c r="O37" i="102"/>
  <c r="P37" i="102" s="1"/>
  <c r="S37" i="102" s="1"/>
  <c r="F37" i="102"/>
  <c r="E37" i="102"/>
  <c r="O36" i="102"/>
  <c r="P36" i="102" s="1"/>
  <c r="S36" i="102" s="1"/>
  <c r="F36" i="102"/>
  <c r="E36" i="102"/>
  <c r="O35" i="102"/>
  <c r="P35" i="102" s="1"/>
  <c r="S35" i="102" s="1"/>
  <c r="F35" i="102"/>
  <c r="E35" i="102"/>
  <c r="O34" i="102"/>
  <c r="P34" i="102" s="1"/>
  <c r="S34" i="102" s="1"/>
  <c r="F34" i="102"/>
  <c r="E34" i="102"/>
  <c r="O33" i="102"/>
  <c r="P33" i="102" s="1"/>
  <c r="S33" i="102" s="1"/>
  <c r="F33" i="102"/>
  <c r="E33" i="102"/>
  <c r="O32" i="102"/>
  <c r="P32" i="102" s="1"/>
  <c r="S32" i="102" s="1"/>
  <c r="F32" i="102"/>
  <c r="E32" i="102"/>
  <c r="O31" i="102"/>
  <c r="P31" i="102" s="1"/>
  <c r="S31" i="102" s="1"/>
  <c r="F31" i="102"/>
  <c r="E31" i="102"/>
  <c r="O30" i="102"/>
  <c r="P30" i="102" s="1"/>
  <c r="S30" i="102" s="1"/>
  <c r="F30" i="102"/>
  <c r="E30" i="102"/>
  <c r="O29" i="102"/>
  <c r="P29" i="102" s="1"/>
  <c r="S29" i="102" s="1"/>
  <c r="F29" i="102"/>
  <c r="E29" i="102"/>
  <c r="O28" i="102"/>
  <c r="P28" i="102" s="1"/>
  <c r="S28" i="102" s="1"/>
  <c r="F28" i="102"/>
  <c r="E28" i="102"/>
  <c r="O27" i="102"/>
  <c r="P27" i="102" s="1"/>
  <c r="S27" i="102" s="1"/>
  <c r="F27" i="102"/>
  <c r="E27" i="102"/>
  <c r="O26" i="102"/>
  <c r="P26" i="102" s="1"/>
  <c r="S26" i="102" s="1"/>
  <c r="F26" i="102"/>
  <c r="E26" i="102"/>
  <c r="O25" i="102"/>
  <c r="P25" i="102" s="1"/>
  <c r="S25" i="102" s="1"/>
  <c r="F25" i="102"/>
  <c r="E25" i="102"/>
  <c r="O24" i="102"/>
  <c r="P24" i="102" s="1"/>
  <c r="S24" i="102" s="1"/>
  <c r="F24" i="102"/>
  <c r="E24" i="102"/>
  <c r="O23" i="102"/>
  <c r="P23" i="102" s="1"/>
  <c r="S23" i="102" s="1"/>
  <c r="F23" i="102"/>
  <c r="E23" i="102"/>
  <c r="O22" i="102"/>
  <c r="P22" i="102" s="1"/>
  <c r="S22" i="102" s="1"/>
  <c r="F22" i="102"/>
  <c r="E22" i="102"/>
  <c r="O21" i="102"/>
  <c r="P21" i="102" s="1"/>
  <c r="S21" i="102" s="1"/>
  <c r="F21" i="102"/>
  <c r="E21" i="102"/>
  <c r="O20" i="102"/>
  <c r="P20" i="102" s="1"/>
  <c r="S20" i="102" s="1"/>
  <c r="F20" i="102"/>
  <c r="E20" i="102"/>
  <c r="O19" i="102"/>
  <c r="P19" i="102" s="1"/>
  <c r="S19" i="102" s="1"/>
  <c r="F19" i="102"/>
  <c r="E19" i="102"/>
  <c r="O18" i="102"/>
  <c r="P18" i="102" s="1"/>
  <c r="S18" i="102" s="1"/>
  <c r="F18" i="102"/>
  <c r="E18" i="102"/>
  <c r="O17" i="102"/>
  <c r="P17" i="102" s="1"/>
  <c r="S17" i="102" s="1"/>
  <c r="F17" i="102"/>
  <c r="E17" i="102"/>
  <c r="O16" i="102"/>
  <c r="P16" i="102" s="1"/>
  <c r="S16" i="102" s="1"/>
  <c r="F16" i="102"/>
  <c r="E16" i="102"/>
  <c r="O15" i="102"/>
  <c r="P15" i="102" s="1"/>
  <c r="S15" i="102" s="1"/>
  <c r="F15" i="102"/>
  <c r="E15" i="102"/>
  <c r="O14" i="102"/>
  <c r="P14" i="102" s="1"/>
  <c r="S14" i="102" s="1"/>
  <c r="F14" i="102"/>
  <c r="E14" i="102"/>
  <c r="O13" i="102"/>
  <c r="P13" i="102" s="1"/>
  <c r="S13" i="102" s="1"/>
  <c r="F13" i="102"/>
  <c r="E13" i="102"/>
  <c r="O12" i="102"/>
  <c r="P12" i="102" s="1"/>
  <c r="S12" i="102" s="1"/>
  <c r="F12" i="102"/>
  <c r="E12" i="102"/>
  <c r="O11" i="102"/>
  <c r="P11" i="102" s="1"/>
  <c r="S11" i="102" s="1"/>
  <c r="F11" i="102"/>
  <c r="E11" i="102"/>
  <c r="O10" i="102"/>
  <c r="P10" i="102" s="1"/>
  <c r="S10" i="102" s="1"/>
  <c r="F10" i="102"/>
  <c r="E10" i="102"/>
  <c r="O9" i="102"/>
  <c r="P9" i="102" s="1"/>
  <c r="S9" i="102" s="1"/>
  <c r="F9" i="102"/>
  <c r="E9" i="102"/>
  <c r="O8" i="102"/>
  <c r="P8" i="102" s="1"/>
  <c r="S8" i="102" s="1"/>
  <c r="F8" i="102"/>
  <c r="E8" i="102"/>
  <c r="Y8" i="102" l="1"/>
  <c r="Z8" i="102" s="1"/>
  <c r="T8" i="102"/>
  <c r="Y9" i="102"/>
  <c r="Z9" i="102" s="1"/>
  <c r="T9" i="102"/>
  <c r="Y10" i="102"/>
  <c r="Z10" i="102" s="1"/>
  <c r="T10" i="102"/>
  <c r="Y11" i="102"/>
  <c r="Z11" i="102" s="1"/>
  <c r="T11" i="102"/>
  <c r="Y12" i="102"/>
  <c r="Z12" i="102" s="1"/>
  <c r="T12" i="102"/>
  <c r="Y13" i="102"/>
  <c r="Z13" i="102" s="1"/>
  <c r="T13" i="102"/>
  <c r="Y14" i="102"/>
  <c r="Z14" i="102" s="1"/>
  <c r="T14" i="102"/>
  <c r="Y15" i="102"/>
  <c r="Z15" i="102" s="1"/>
  <c r="T15" i="102"/>
  <c r="Y16" i="102"/>
  <c r="Z16" i="102" s="1"/>
  <c r="T16" i="102"/>
  <c r="Y17" i="102"/>
  <c r="Z17" i="102" s="1"/>
  <c r="T17" i="102"/>
  <c r="Y18" i="102"/>
  <c r="Z18" i="102" s="1"/>
  <c r="T18" i="102"/>
  <c r="Y19" i="102"/>
  <c r="Z19" i="102" s="1"/>
  <c r="T19" i="102"/>
  <c r="Y20" i="102"/>
  <c r="Z20" i="102" s="1"/>
  <c r="T20" i="102"/>
  <c r="Y21" i="102"/>
  <c r="Z21" i="102" s="1"/>
  <c r="T21" i="102"/>
  <c r="Y22" i="102"/>
  <c r="Z22" i="102" s="1"/>
  <c r="T22" i="102"/>
  <c r="Y23" i="102"/>
  <c r="Z23" i="102" s="1"/>
  <c r="T23" i="102"/>
  <c r="Y24" i="102"/>
  <c r="Z24" i="102" s="1"/>
  <c r="T24" i="102"/>
  <c r="Y25" i="102"/>
  <c r="Z25" i="102" s="1"/>
  <c r="T25" i="102"/>
  <c r="Y26" i="102"/>
  <c r="Z26" i="102" s="1"/>
  <c r="T26" i="102"/>
  <c r="Y27" i="102"/>
  <c r="Z27" i="102" s="1"/>
  <c r="T27" i="102"/>
  <c r="Y28" i="102"/>
  <c r="Z28" i="102" s="1"/>
  <c r="T28" i="102"/>
  <c r="Y29" i="102"/>
  <c r="Z29" i="102" s="1"/>
  <c r="T29" i="102"/>
  <c r="Y30" i="102"/>
  <c r="Z30" i="102" s="1"/>
  <c r="T30" i="102"/>
  <c r="Y31" i="102"/>
  <c r="Z31" i="102" s="1"/>
  <c r="T31" i="102"/>
  <c r="Y32" i="102"/>
  <c r="Z32" i="102" s="1"/>
  <c r="T32" i="102"/>
  <c r="Y33" i="102"/>
  <c r="Z33" i="102" s="1"/>
  <c r="T33" i="102"/>
  <c r="Y34" i="102"/>
  <c r="Z34" i="102" s="1"/>
  <c r="T34" i="102"/>
  <c r="Y35" i="102"/>
  <c r="Z35" i="102" s="1"/>
  <c r="T35" i="102"/>
  <c r="Y36" i="102"/>
  <c r="Z36" i="102" s="1"/>
  <c r="T36" i="102"/>
  <c r="Y37" i="102"/>
  <c r="Z37" i="102" s="1"/>
  <c r="T37" i="102"/>
  <c r="Y38" i="102"/>
  <c r="Z38" i="102" s="1"/>
  <c r="T38" i="102"/>
  <c r="Y39" i="102"/>
  <c r="Z39" i="102" s="1"/>
  <c r="T39" i="102"/>
  <c r="S43" i="69"/>
  <c r="S44" i="69"/>
  <c r="S45" i="69"/>
  <c r="S46" i="69"/>
  <c r="S47" i="69"/>
  <c r="S48" i="69"/>
  <c r="S49" i="69"/>
  <c r="O45" i="69"/>
  <c r="O46" i="69"/>
  <c r="O47" i="69"/>
  <c r="O48" i="69"/>
  <c r="O49" i="69"/>
  <c r="O44" i="69"/>
  <c r="O43" i="69"/>
  <c r="O42" i="69"/>
  <c r="P42" i="69" s="1"/>
  <c r="S42" i="69" s="1"/>
  <c r="Y42" i="69" s="1"/>
  <c r="Z42" i="69" s="1"/>
  <c r="Y49" i="69" l="1"/>
  <c r="Z49" i="69" s="1"/>
  <c r="T49" i="69"/>
  <c r="Y48" i="69"/>
  <c r="Z48" i="69" s="1"/>
  <c r="T48" i="69"/>
  <c r="Y47" i="69"/>
  <c r="Z47" i="69" s="1"/>
  <c r="T47" i="69"/>
  <c r="Y46" i="69"/>
  <c r="Z46" i="69" s="1"/>
  <c r="T46" i="69"/>
  <c r="Y45" i="69"/>
  <c r="Z45" i="69" s="1"/>
  <c r="T45" i="69"/>
  <c r="Y44" i="69"/>
  <c r="Z44" i="69" s="1"/>
  <c r="T44" i="69"/>
  <c r="Y43" i="69"/>
  <c r="Z43" i="69" s="1"/>
  <c r="T43" i="69"/>
  <c r="T42" i="69"/>
  <c r="O40" i="69"/>
  <c r="P40" i="69" s="1"/>
  <c r="S40" i="69" s="1"/>
  <c r="O39" i="69"/>
  <c r="P39" i="69"/>
  <c r="S39" i="69" s="1"/>
  <c r="O38" i="69"/>
  <c r="P38" i="69" s="1"/>
  <c r="S38" i="69" s="1"/>
  <c r="O37" i="69"/>
  <c r="P37" i="69" s="1"/>
  <c r="S37" i="69" s="1"/>
  <c r="O36" i="69"/>
  <c r="P36" i="69" s="1"/>
  <c r="S36" i="69" s="1"/>
  <c r="O35" i="69"/>
  <c r="P35" i="69" s="1"/>
  <c r="S35" i="69" s="1"/>
  <c r="T39" i="69" l="1"/>
  <c r="Y39" i="69"/>
  <c r="Z39" i="69" s="1"/>
  <c r="T37" i="69"/>
  <c r="Y37" i="69"/>
  <c r="Z37" i="69" s="1"/>
  <c r="Y38" i="69"/>
  <c r="Z38" i="69" s="1"/>
  <c r="T38" i="69"/>
  <c r="Y40" i="69"/>
  <c r="Z40" i="69" s="1"/>
  <c r="T40" i="69"/>
  <c r="Y36" i="69"/>
  <c r="Z36" i="69" s="1"/>
  <c r="T36" i="69"/>
  <c r="Y35" i="69"/>
  <c r="Z35" i="69" s="1"/>
  <c r="T35" i="69"/>
  <c r="O35" i="62" l="1"/>
  <c r="P35" i="62" s="1"/>
  <c r="S35" i="62" s="1"/>
  <c r="Y35" i="62" s="1"/>
  <c r="Z35" i="62" s="1"/>
  <c r="F35" i="62"/>
  <c r="E35" i="62"/>
  <c r="O34" i="62"/>
  <c r="P34" i="62" s="1"/>
  <c r="S34" i="62" s="1"/>
  <c r="F34" i="62"/>
  <c r="E34" i="62"/>
  <c r="O33" i="62"/>
  <c r="P33" i="62" s="1"/>
  <c r="S33" i="62" s="1"/>
  <c r="Y33" i="62" s="1"/>
  <c r="Z33" i="62" s="1"/>
  <c r="F33" i="62"/>
  <c r="E33" i="62"/>
  <c r="O32" i="62"/>
  <c r="P32" i="62" s="1"/>
  <c r="S32" i="62" s="1"/>
  <c r="F32" i="62"/>
  <c r="E32" i="62"/>
  <c r="O36" i="73"/>
  <c r="P36" i="73" s="1"/>
  <c r="S36" i="73" s="1"/>
  <c r="T36" i="73" s="1"/>
  <c r="F36" i="73"/>
  <c r="E36" i="73"/>
  <c r="O35" i="73"/>
  <c r="P35" i="73" s="1"/>
  <c r="S35" i="73" s="1"/>
  <c r="F35" i="73"/>
  <c r="E35" i="73"/>
  <c r="O34" i="73"/>
  <c r="P34" i="73" s="1"/>
  <c r="S34" i="73" s="1"/>
  <c r="Y34" i="73" s="1"/>
  <c r="Z34" i="73" s="1"/>
  <c r="F34" i="73"/>
  <c r="E34" i="73"/>
  <c r="O33" i="73"/>
  <c r="P33" i="73" s="1"/>
  <c r="S33" i="73" s="1"/>
  <c r="F33" i="73"/>
  <c r="E33" i="73"/>
  <c r="O36" i="72"/>
  <c r="P36" i="72" s="1"/>
  <c r="S36" i="72" s="1"/>
  <c r="F36" i="72"/>
  <c r="E36" i="72"/>
  <c r="O35" i="72"/>
  <c r="P35" i="72" s="1"/>
  <c r="S35" i="72" s="1"/>
  <c r="F35" i="72"/>
  <c r="E35" i="72"/>
  <c r="O34" i="72"/>
  <c r="P34" i="72" s="1"/>
  <c r="S34" i="72" s="1"/>
  <c r="F34" i="72"/>
  <c r="E34" i="72"/>
  <c r="O33" i="72"/>
  <c r="P33" i="72" s="1"/>
  <c r="S33" i="72" s="1"/>
  <c r="F33" i="72"/>
  <c r="E33" i="72"/>
  <c r="O24" i="68"/>
  <c r="P24" i="68" s="1"/>
  <c r="S24" i="68" s="1"/>
  <c r="F24" i="68"/>
  <c r="E24" i="68"/>
  <c r="O23" i="68"/>
  <c r="P23" i="68" s="1"/>
  <c r="S23" i="68" s="1"/>
  <c r="F23" i="68"/>
  <c r="E23" i="68"/>
  <c r="O22" i="68"/>
  <c r="P22" i="68" s="1"/>
  <c r="S22" i="68" s="1"/>
  <c r="F22" i="68"/>
  <c r="E22" i="68"/>
  <c r="O21" i="68"/>
  <c r="P21" i="68" s="1"/>
  <c r="S21" i="68" s="1"/>
  <c r="F21" i="68"/>
  <c r="E21" i="68"/>
  <c r="O24" i="55"/>
  <c r="P24" i="55" s="1"/>
  <c r="S24" i="55" s="1"/>
  <c r="F24" i="55"/>
  <c r="E24" i="55"/>
  <c r="O23" i="55"/>
  <c r="P23" i="55" s="1"/>
  <c r="S23" i="55" s="1"/>
  <c r="F23" i="55"/>
  <c r="E23" i="55"/>
  <c r="O22" i="55"/>
  <c r="P22" i="55" s="1"/>
  <c r="S22" i="55" s="1"/>
  <c r="F22" i="55"/>
  <c r="E22" i="55"/>
  <c r="O21" i="55"/>
  <c r="P21" i="55" s="1"/>
  <c r="S21" i="55" s="1"/>
  <c r="F21" i="55"/>
  <c r="E21" i="55"/>
  <c r="O41" i="71"/>
  <c r="P41" i="71" s="1"/>
  <c r="S41" i="71" s="1"/>
  <c r="F41" i="71"/>
  <c r="E41" i="71"/>
  <c r="O40" i="71"/>
  <c r="P40" i="71" s="1"/>
  <c r="S40" i="71" s="1"/>
  <c r="T40" i="71" s="1"/>
  <c r="F40" i="71"/>
  <c r="E40" i="71"/>
  <c r="O39" i="71"/>
  <c r="P39" i="71" s="1"/>
  <c r="S39" i="71" s="1"/>
  <c r="F39" i="71"/>
  <c r="E39" i="71"/>
  <c r="O38" i="71"/>
  <c r="P38" i="71" s="1"/>
  <c r="S38" i="71" s="1"/>
  <c r="F38" i="71"/>
  <c r="E38" i="71"/>
  <c r="O37" i="71"/>
  <c r="P37" i="71" s="1"/>
  <c r="S37" i="71" s="1"/>
  <c r="Y37" i="71" s="1"/>
  <c r="Z37" i="71" s="1"/>
  <c r="F37" i="71"/>
  <c r="E37" i="71"/>
  <c r="O36" i="71"/>
  <c r="P36" i="71" s="1"/>
  <c r="S36" i="71" s="1"/>
  <c r="F36" i="71"/>
  <c r="E36" i="71"/>
  <c r="O35" i="71"/>
  <c r="P35" i="71" s="1"/>
  <c r="S35" i="71" s="1"/>
  <c r="F35" i="71"/>
  <c r="E35" i="71"/>
  <c r="O34" i="71"/>
  <c r="P34" i="71" s="1"/>
  <c r="S34" i="71" s="1"/>
  <c r="Y34" i="71" s="1"/>
  <c r="Z34" i="71" s="1"/>
  <c r="F34" i="71"/>
  <c r="E34" i="71"/>
  <c r="O33" i="71"/>
  <c r="P33" i="71" s="1"/>
  <c r="S33" i="71" s="1"/>
  <c r="F33" i="71"/>
  <c r="E33" i="71"/>
  <c r="O23" i="70"/>
  <c r="P23" i="70" s="1"/>
  <c r="S23" i="70" s="1"/>
  <c r="F23" i="70"/>
  <c r="E23" i="70"/>
  <c r="O22" i="70"/>
  <c r="P22" i="70" s="1"/>
  <c r="S22" i="70" s="1"/>
  <c r="F22" i="70"/>
  <c r="E22" i="70"/>
  <c r="O21" i="70"/>
  <c r="P21" i="70" s="1"/>
  <c r="S21" i="70" s="1"/>
  <c r="F21" i="70"/>
  <c r="E21" i="70"/>
  <c r="O20" i="70"/>
  <c r="P20" i="70" s="1"/>
  <c r="S20" i="70" s="1"/>
  <c r="F20" i="70"/>
  <c r="E20" i="70"/>
  <c r="O23" i="44"/>
  <c r="P23" i="44" s="1"/>
  <c r="S23" i="44" s="1"/>
  <c r="Y23" i="44" s="1"/>
  <c r="Z23" i="44" s="1"/>
  <c r="F23" i="44"/>
  <c r="E23" i="44"/>
  <c r="O22" i="44"/>
  <c r="P22" i="44" s="1"/>
  <c r="S22" i="44" s="1"/>
  <c r="F22" i="44"/>
  <c r="E22" i="44"/>
  <c r="O21" i="44"/>
  <c r="P21" i="44" s="1"/>
  <c r="S21" i="44" s="1"/>
  <c r="Y21" i="44" s="1"/>
  <c r="Z21" i="44" s="1"/>
  <c r="F21" i="44"/>
  <c r="E21" i="44"/>
  <c r="O20" i="44"/>
  <c r="P20" i="44" s="1"/>
  <c r="S20" i="44" s="1"/>
  <c r="F20" i="44"/>
  <c r="E20" i="44"/>
  <c r="O36" i="48"/>
  <c r="P36" i="48" s="1"/>
  <c r="S36" i="48" s="1"/>
  <c r="F36" i="48"/>
  <c r="E36" i="48"/>
  <c r="O35" i="48"/>
  <c r="P35" i="48" s="1"/>
  <c r="S35" i="48" s="1"/>
  <c r="F35" i="48"/>
  <c r="E35" i="48"/>
  <c r="O34" i="48"/>
  <c r="P34" i="48" s="1"/>
  <c r="S34" i="48" s="1"/>
  <c r="F34" i="48"/>
  <c r="E34" i="48"/>
  <c r="O33" i="48"/>
  <c r="P33" i="48" s="1"/>
  <c r="S33" i="48" s="1"/>
  <c r="F33" i="48"/>
  <c r="E33" i="48"/>
  <c r="O41" i="69"/>
  <c r="P41" i="69" s="1"/>
  <c r="S41" i="69" s="1"/>
  <c r="F41" i="69"/>
  <c r="E41" i="69"/>
  <c r="O34" i="69"/>
  <c r="P34" i="69" s="1"/>
  <c r="S34" i="69" s="1"/>
  <c r="F34" i="69"/>
  <c r="E34" i="69"/>
  <c r="O33" i="69"/>
  <c r="P33" i="69" s="1"/>
  <c r="S33" i="69" s="1"/>
  <c r="F33" i="69"/>
  <c r="E33" i="69"/>
  <c r="O32" i="69"/>
  <c r="P32" i="69" s="1"/>
  <c r="S32" i="69" s="1"/>
  <c r="F32" i="69"/>
  <c r="E32" i="69"/>
  <c r="O42" i="66"/>
  <c r="P42" i="66" s="1"/>
  <c r="S42" i="66" s="1"/>
  <c r="F42" i="66"/>
  <c r="E42" i="66"/>
  <c r="O41" i="66"/>
  <c r="P41" i="66" s="1"/>
  <c r="S41" i="66" s="1"/>
  <c r="Y41" i="66" s="1"/>
  <c r="Z41" i="66" s="1"/>
  <c r="F41" i="66"/>
  <c r="E41" i="66"/>
  <c r="O40" i="66"/>
  <c r="P40" i="66" s="1"/>
  <c r="S40" i="66" s="1"/>
  <c r="F40" i="66"/>
  <c r="E40" i="66"/>
  <c r="O39" i="66"/>
  <c r="P39" i="66" s="1"/>
  <c r="S39" i="66" s="1"/>
  <c r="F39" i="66"/>
  <c r="E39" i="66"/>
  <c r="O38" i="66"/>
  <c r="P38" i="66" s="1"/>
  <c r="S38" i="66" s="1"/>
  <c r="Y38" i="66" s="1"/>
  <c r="Z38" i="66" s="1"/>
  <c r="F38" i="66"/>
  <c r="E38" i="66"/>
  <c r="O37" i="66"/>
  <c r="P37" i="66" s="1"/>
  <c r="S37" i="66" s="1"/>
  <c r="F37" i="66"/>
  <c r="E37" i="66"/>
  <c r="O36" i="66"/>
  <c r="P36" i="66" s="1"/>
  <c r="S36" i="66" s="1"/>
  <c r="F36" i="66"/>
  <c r="E36" i="66"/>
  <c r="O35" i="66"/>
  <c r="P35" i="66" s="1"/>
  <c r="S35" i="66" s="1"/>
  <c r="Y35" i="66" s="1"/>
  <c r="Z35" i="66" s="1"/>
  <c r="F35" i="66"/>
  <c r="E35" i="66"/>
  <c r="O34" i="66"/>
  <c r="P34" i="66" s="1"/>
  <c r="S34" i="66" s="1"/>
  <c r="F34" i="66"/>
  <c r="E34" i="66"/>
  <c r="O41" i="52"/>
  <c r="P41" i="52" s="1"/>
  <c r="S41" i="52" s="1"/>
  <c r="F41" i="52"/>
  <c r="E41" i="52"/>
  <c r="O40" i="52"/>
  <c r="P40" i="52" s="1"/>
  <c r="S40" i="52" s="1"/>
  <c r="F40" i="52"/>
  <c r="E40" i="52"/>
  <c r="O39" i="52"/>
  <c r="P39" i="52" s="1"/>
  <c r="S39" i="52" s="1"/>
  <c r="F39" i="52"/>
  <c r="E39" i="52"/>
  <c r="O38" i="52"/>
  <c r="P38" i="52" s="1"/>
  <c r="S38" i="52" s="1"/>
  <c r="F38" i="52"/>
  <c r="E38" i="52"/>
  <c r="O37" i="52"/>
  <c r="P37" i="52" s="1"/>
  <c r="S37" i="52" s="1"/>
  <c r="F37" i="52"/>
  <c r="E37" i="52"/>
  <c r="O36" i="52"/>
  <c r="P36" i="52" s="1"/>
  <c r="S36" i="52" s="1"/>
  <c r="F36" i="52"/>
  <c r="E36" i="52"/>
  <c r="O35" i="52"/>
  <c r="P35" i="52" s="1"/>
  <c r="S35" i="52" s="1"/>
  <c r="F35" i="52"/>
  <c r="E35" i="52"/>
  <c r="O34" i="52"/>
  <c r="P34" i="52" s="1"/>
  <c r="S34" i="52" s="1"/>
  <c r="F34" i="52"/>
  <c r="E34" i="52"/>
  <c r="O33" i="52"/>
  <c r="P33" i="52" s="1"/>
  <c r="S33" i="52" s="1"/>
  <c r="F33" i="52"/>
  <c r="E33" i="52"/>
  <c r="O53" i="54"/>
  <c r="P53" i="54" s="1"/>
  <c r="S53" i="54" s="1"/>
  <c r="F53" i="54"/>
  <c r="E53" i="54"/>
  <c r="O52" i="54"/>
  <c r="P52" i="54" s="1"/>
  <c r="S52" i="54" s="1"/>
  <c r="F52" i="54"/>
  <c r="E52" i="54"/>
  <c r="O51" i="54"/>
  <c r="P51" i="54" s="1"/>
  <c r="S51" i="54" s="1"/>
  <c r="F51" i="54"/>
  <c r="E51" i="54"/>
  <c r="O50" i="54"/>
  <c r="P50" i="54" s="1"/>
  <c r="S50" i="54" s="1"/>
  <c r="F50" i="54"/>
  <c r="E50" i="54"/>
  <c r="O36" i="54"/>
  <c r="P36" i="54" s="1"/>
  <c r="S36" i="54" s="1"/>
  <c r="F36" i="54"/>
  <c r="E36" i="54"/>
  <c r="O35" i="54"/>
  <c r="P35" i="54" s="1"/>
  <c r="S35" i="54" s="1"/>
  <c r="F35" i="54"/>
  <c r="E35" i="54"/>
  <c r="O34" i="54"/>
  <c r="P34" i="54" s="1"/>
  <c r="S34" i="54" s="1"/>
  <c r="F34" i="54"/>
  <c r="E34" i="54"/>
  <c r="O49" i="54"/>
  <c r="P49" i="54" s="1"/>
  <c r="S49" i="54" s="1"/>
  <c r="F49" i="54"/>
  <c r="E49" i="54"/>
  <c r="O48" i="54"/>
  <c r="P48" i="54" s="1"/>
  <c r="S48" i="54" s="1"/>
  <c r="F48" i="54"/>
  <c r="E48" i="54"/>
  <c r="O29" i="51"/>
  <c r="P29" i="51" s="1"/>
  <c r="S29" i="51" s="1"/>
  <c r="F29" i="51"/>
  <c r="E29" i="51"/>
  <c r="O28" i="51"/>
  <c r="P28" i="51" s="1"/>
  <c r="S28" i="51" s="1"/>
  <c r="T28" i="51" s="1"/>
  <c r="F28" i="51"/>
  <c r="E28" i="51"/>
  <c r="O27" i="51"/>
  <c r="P27" i="51" s="1"/>
  <c r="S27" i="51" s="1"/>
  <c r="F27" i="51"/>
  <c r="E27" i="51"/>
  <c r="O26" i="51"/>
  <c r="P26" i="51" s="1"/>
  <c r="S26" i="51" s="1"/>
  <c r="F26" i="51"/>
  <c r="E26" i="51"/>
  <c r="O25" i="51"/>
  <c r="P25" i="51" s="1"/>
  <c r="S25" i="51" s="1"/>
  <c r="T25" i="51" s="1"/>
  <c r="F25" i="51"/>
  <c r="E25" i="51"/>
  <c r="O24" i="51"/>
  <c r="P24" i="51" s="1"/>
  <c r="S24" i="51" s="1"/>
  <c r="F24" i="51"/>
  <c r="E24" i="51"/>
  <c r="O23" i="51"/>
  <c r="P23" i="51" s="1"/>
  <c r="S23" i="51" s="1"/>
  <c r="F23" i="51"/>
  <c r="E23" i="51"/>
  <c r="O22" i="51"/>
  <c r="P22" i="51" s="1"/>
  <c r="S22" i="51" s="1"/>
  <c r="T22" i="51" s="1"/>
  <c r="F22" i="51"/>
  <c r="E22" i="51"/>
  <c r="O43" i="27"/>
  <c r="P43" i="27" s="1"/>
  <c r="S43" i="27" s="1"/>
  <c r="F43" i="27"/>
  <c r="E43" i="27"/>
  <c r="O42" i="27"/>
  <c r="P42" i="27" s="1"/>
  <c r="S42" i="27" s="1"/>
  <c r="F42" i="27"/>
  <c r="E42" i="27"/>
  <c r="O41" i="27"/>
  <c r="P41" i="27" s="1"/>
  <c r="S41" i="27" s="1"/>
  <c r="F41" i="27"/>
  <c r="E41" i="27"/>
  <c r="O40" i="27"/>
  <c r="P40" i="27" s="1"/>
  <c r="S40" i="27" s="1"/>
  <c r="F40" i="27"/>
  <c r="E40" i="27"/>
  <c r="O39" i="27"/>
  <c r="P39" i="27" s="1"/>
  <c r="S39" i="27" s="1"/>
  <c r="F39" i="27"/>
  <c r="E39" i="27"/>
  <c r="O38" i="27"/>
  <c r="P38" i="27" s="1"/>
  <c r="S38" i="27" s="1"/>
  <c r="F38" i="27"/>
  <c r="E38" i="27"/>
  <c r="O37" i="27"/>
  <c r="P37" i="27" s="1"/>
  <c r="S37" i="27" s="1"/>
  <c r="F37" i="27"/>
  <c r="E37" i="27"/>
  <c r="O36" i="27"/>
  <c r="P36" i="27" s="1"/>
  <c r="S36" i="27" s="1"/>
  <c r="F36" i="27"/>
  <c r="E36" i="27"/>
  <c r="O35" i="27"/>
  <c r="P35" i="27" s="1"/>
  <c r="S35" i="27" s="1"/>
  <c r="F35" i="27"/>
  <c r="E35" i="27"/>
  <c r="O27" i="65"/>
  <c r="P27" i="65" s="1"/>
  <c r="S27" i="65" s="1"/>
  <c r="F27" i="65"/>
  <c r="E27" i="65"/>
  <c r="O26" i="65"/>
  <c r="P26" i="65" s="1"/>
  <c r="S26" i="65" s="1"/>
  <c r="F26" i="65"/>
  <c r="E26" i="65"/>
  <c r="O25" i="65"/>
  <c r="P25" i="65" s="1"/>
  <c r="S25" i="65" s="1"/>
  <c r="F25" i="65"/>
  <c r="E25" i="65"/>
  <c r="O24" i="65"/>
  <c r="P24" i="65" s="1"/>
  <c r="S24" i="65" s="1"/>
  <c r="F24" i="65"/>
  <c r="E24" i="65"/>
  <c r="O23" i="65"/>
  <c r="P23" i="65" s="1"/>
  <c r="S23" i="65" s="1"/>
  <c r="F23" i="65"/>
  <c r="E23" i="65"/>
  <c r="O22" i="65"/>
  <c r="P22" i="65" s="1"/>
  <c r="S22" i="65" s="1"/>
  <c r="F22" i="65"/>
  <c r="E22" i="65"/>
  <c r="O21" i="65"/>
  <c r="P21" i="65" s="1"/>
  <c r="S21" i="65" s="1"/>
  <c r="F21" i="65"/>
  <c r="E21" i="65"/>
  <c r="O20" i="65"/>
  <c r="P20" i="65" s="1"/>
  <c r="S20" i="65" s="1"/>
  <c r="F20" i="65"/>
  <c r="E20" i="65"/>
  <c r="O19" i="65"/>
  <c r="P19" i="65" s="1"/>
  <c r="S19" i="65" s="1"/>
  <c r="F19" i="65"/>
  <c r="E19" i="65"/>
  <c r="O28" i="74"/>
  <c r="P28" i="74" s="1"/>
  <c r="S28" i="74" s="1"/>
  <c r="O27" i="74"/>
  <c r="P27" i="74" s="1"/>
  <c r="S27" i="74" s="1"/>
  <c r="T27" i="74" s="1"/>
  <c r="O26" i="74"/>
  <c r="P26" i="74" s="1"/>
  <c r="S26" i="74" s="1"/>
  <c r="O25" i="74"/>
  <c r="P25" i="74" s="1"/>
  <c r="S25" i="74" s="1"/>
  <c r="O24" i="74"/>
  <c r="P24" i="74" s="1"/>
  <c r="S24" i="74" s="1"/>
  <c r="T24" i="74" s="1"/>
  <c r="O23" i="74"/>
  <c r="P23" i="74" s="1"/>
  <c r="S23" i="74" s="1"/>
  <c r="O22" i="74"/>
  <c r="P22" i="74" s="1"/>
  <c r="S22" i="74" s="1"/>
  <c r="Y22" i="74" s="1"/>
  <c r="Z22" i="74" s="1"/>
  <c r="O21" i="74"/>
  <c r="P21" i="74" s="1"/>
  <c r="S21" i="74" s="1"/>
  <c r="Y21" i="74" s="1"/>
  <c r="Z21" i="74" s="1"/>
  <c r="F28" i="74"/>
  <c r="E28" i="74"/>
  <c r="E27" i="74"/>
  <c r="E26" i="74"/>
  <c r="F25" i="74"/>
  <c r="F24" i="74"/>
  <c r="E24" i="74"/>
  <c r="E23" i="74"/>
  <c r="F22" i="74"/>
  <c r="E22" i="74"/>
  <c r="F21" i="74"/>
  <c r="E21" i="74"/>
  <c r="E20" i="74"/>
  <c r="O20" i="74"/>
  <c r="P20" i="74" s="1"/>
  <c r="S20" i="74" s="1"/>
  <c r="T20" i="74" s="1"/>
  <c r="O19" i="62"/>
  <c r="P19" i="62" s="1"/>
  <c r="S19" i="62" s="1"/>
  <c r="F19" i="62"/>
  <c r="E19" i="62"/>
  <c r="O20" i="73"/>
  <c r="P20" i="73" s="1"/>
  <c r="S20" i="73" s="1"/>
  <c r="F20" i="73"/>
  <c r="E20" i="73"/>
  <c r="O20" i="72"/>
  <c r="P20" i="72" s="1"/>
  <c r="S20" i="72" s="1"/>
  <c r="F20" i="72"/>
  <c r="E20" i="72"/>
  <c r="O20" i="68"/>
  <c r="P20" i="68" s="1"/>
  <c r="S20" i="68" s="1"/>
  <c r="F20" i="68"/>
  <c r="E20" i="68"/>
  <c r="O20" i="55"/>
  <c r="P20" i="55" s="1"/>
  <c r="S20" i="55" s="1"/>
  <c r="F20" i="55"/>
  <c r="E20" i="55"/>
  <c r="O20" i="71"/>
  <c r="P20" i="71" s="1"/>
  <c r="S20" i="71" s="1"/>
  <c r="F20" i="71"/>
  <c r="E20" i="71"/>
  <c r="O19" i="70"/>
  <c r="P19" i="70" s="1"/>
  <c r="S19" i="70" s="1"/>
  <c r="F19" i="70"/>
  <c r="E19" i="70"/>
  <c r="O19" i="44"/>
  <c r="P19" i="44" s="1"/>
  <c r="S19" i="44" s="1"/>
  <c r="F19" i="44"/>
  <c r="E19" i="44"/>
  <c r="O20" i="48"/>
  <c r="P20" i="48" s="1"/>
  <c r="S20" i="48" s="1"/>
  <c r="F20" i="48"/>
  <c r="E20" i="48"/>
  <c r="O19" i="69"/>
  <c r="P19" i="69" s="1"/>
  <c r="S19" i="69" s="1"/>
  <c r="F19" i="69"/>
  <c r="E19" i="69"/>
  <c r="O19" i="66"/>
  <c r="P19" i="66" s="1"/>
  <c r="S19" i="66" s="1"/>
  <c r="F19" i="66"/>
  <c r="E19" i="66"/>
  <c r="O19" i="52"/>
  <c r="P19" i="52" s="1"/>
  <c r="S19" i="52" s="1"/>
  <c r="F19" i="52"/>
  <c r="E19" i="52"/>
  <c r="O34" i="27"/>
  <c r="P34" i="27" s="1"/>
  <c r="S34" i="27" s="1"/>
  <c r="F34" i="27"/>
  <c r="E34" i="27"/>
  <c r="O18" i="65"/>
  <c r="P18" i="65" s="1"/>
  <c r="S18" i="65" s="1"/>
  <c r="F18" i="65"/>
  <c r="E18" i="65"/>
  <c r="O19" i="74"/>
  <c r="P19" i="74" s="1"/>
  <c r="S19" i="74" s="1"/>
  <c r="Y19" i="74" s="1"/>
  <c r="Z19" i="74" s="1"/>
  <c r="F19" i="74"/>
  <c r="E19" i="74"/>
  <c r="F31" i="62"/>
  <c r="E31" i="62"/>
  <c r="F30" i="62"/>
  <c r="E30" i="62"/>
  <c r="F29" i="62"/>
  <c r="E29" i="62"/>
  <c r="F28" i="62"/>
  <c r="E28" i="62"/>
  <c r="F27" i="62"/>
  <c r="E27" i="62"/>
  <c r="F26" i="62"/>
  <c r="E26" i="62"/>
  <c r="F25" i="62"/>
  <c r="E25" i="62"/>
  <c r="F24" i="62"/>
  <c r="E24" i="62"/>
  <c r="F23" i="62"/>
  <c r="E23" i="62"/>
  <c r="F22" i="62"/>
  <c r="E22" i="62"/>
  <c r="F21" i="62"/>
  <c r="E21" i="62"/>
  <c r="F20" i="62"/>
  <c r="E20" i="62"/>
  <c r="F18" i="62"/>
  <c r="E18" i="62"/>
  <c r="F17" i="62"/>
  <c r="E17" i="62"/>
  <c r="F16" i="62"/>
  <c r="E16" i="62"/>
  <c r="F15" i="62"/>
  <c r="E15" i="62"/>
  <c r="F14" i="62"/>
  <c r="E14" i="62"/>
  <c r="F13" i="62"/>
  <c r="E13" i="62"/>
  <c r="F12" i="62"/>
  <c r="E12" i="62"/>
  <c r="F11" i="62"/>
  <c r="E11" i="62"/>
  <c r="F10" i="62"/>
  <c r="E10" i="62"/>
  <c r="F9" i="62"/>
  <c r="E9" i="62"/>
  <c r="F8" i="62"/>
  <c r="E8" i="62"/>
  <c r="F32" i="73"/>
  <c r="E32" i="73"/>
  <c r="F31" i="73"/>
  <c r="E31" i="73"/>
  <c r="F30" i="73"/>
  <c r="E30" i="73"/>
  <c r="F29" i="73"/>
  <c r="E29" i="73"/>
  <c r="F28" i="73"/>
  <c r="E28" i="73"/>
  <c r="F27" i="73"/>
  <c r="E27" i="73"/>
  <c r="F26" i="73"/>
  <c r="E26" i="73"/>
  <c r="F25" i="73"/>
  <c r="E25" i="73"/>
  <c r="F24" i="73"/>
  <c r="E24" i="73"/>
  <c r="F23" i="73"/>
  <c r="E23" i="73"/>
  <c r="F22" i="73"/>
  <c r="E22" i="73"/>
  <c r="F21" i="73"/>
  <c r="E21" i="73"/>
  <c r="F19" i="73"/>
  <c r="E19" i="73"/>
  <c r="F18" i="73"/>
  <c r="E18" i="73"/>
  <c r="F17" i="73"/>
  <c r="E17" i="73"/>
  <c r="F16" i="73"/>
  <c r="E16" i="73"/>
  <c r="F15" i="73"/>
  <c r="E15" i="73"/>
  <c r="F14" i="73"/>
  <c r="E14" i="73"/>
  <c r="F13" i="73"/>
  <c r="E13" i="73"/>
  <c r="F12" i="73"/>
  <c r="E12" i="73"/>
  <c r="F11" i="73"/>
  <c r="E11" i="73"/>
  <c r="F10" i="73"/>
  <c r="E10" i="73"/>
  <c r="F9" i="73"/>
  <c r="E9" i="73"/>
  <c r="F32" i="72"/>
  <c r="E32" i="72"/>
  <c r="F31" i="72"/>
  <c r="E31" i="72"/>
  <c r="F30" i="72"/>
  <c r="E30" i="72"/>
  <c r="F29" i="72"/>
  <c r="E29" i="72"/>
  <c r="F28" i="72"/>
  <c r="E28" i="72"/>
  <c r="F27" i="72"/>
  <c r="E27" i="72"/>
  <c r="F26" i="72"/>
  <c r="E26" i="72"/>
  <c r="F25" i="72"/>
  <c r="E25" i="72"/>
  <c r="F24" i="72"/>
  <c r="E24" i="72"/>
  <c r="F23" i="72"/>
  <c r="E23" i="72"/>
  <c r="F22" i="72"/>
  <c r="E22" i="72"/>
  <c r="F21" i="72"/>
  <c r="E21" i="72"/>
  <c r="F19" i="72"/>
  <c r="E19" i="72"/>
  <c r="F18" i="72"/>
  <c r="E18" i="72"/>
  <c r="F17" i="72"/>
  <c r="E17" i="72"/>
  <c r="F16" i="72"/>
  <c r="E16" i="72"/>
  <c r="F15" i="72"/>
  <c r="E15" i="72"/>
  <c r="F14" i="72"/>
  <c r="E14" i="72"/>
  <c r="F13" i="72"/>
  <c r="E13" i="72"/>
  <c r="F12" i="72"/>
  <c r="E12" i="72"/>
  <c r="F11" i="72"/>
  <c r="E11" i="72"/>
  <c r="F10" i="72"/>
  <c r="E10" i="72"/>
  <c r="F9" i="72"/>
  <c r="E9" i="72"/>
  <c r="F19" i="68"/>
  <c r="E19" i="68"/>
  <c r="F18" i="68"/>
  <c r="E18" i="68"/>
  <c r="F17" i="68"/>
  <c r="E17" i="68"/>
  <c r="F16" i="68"/>
  <c r="E16" i="68"/>
  <c r="F15" i="68"/>
  <c r="E15" i="68"/>
  <c r="F14" i="68"/>
  <c r="E14" i="68"/>
  <c r="F13" i="68"/>
  <c r="E13" i="68"/>
  <c r="F12" i="68"/>
  <c r="E12" i="68"/>
  <c r="F11" i="68"/>
  <c r="E11" i="68"/>
  <c r="F10" i="68"/>
  <c r="E10" i="68"/>
  <c r="F9" i="68"/>
  <c r="E9" i="68"/>
  <c r="F19" i="55"/>
  <c r="E19" i="55"/>
  <c r="F18" i="55"/>
  <c r="E18" i="55"/>
  <c r="F17" i="55"/>
  <c r="E17" i="55"/>
  <c r="F16" i="55"/>
  <c r="E16" i="55"/>
  <c r="F15" i="55"/>
  <c r="E15" i="55"/>
  <c r="F14" i="55"/>
  <c r="E14" i="55"/>
  <c r="F13" i="55"/>
  <c r="E13" i="55"/>
  <c r="F12" i="55"/>
  <c r="E12" i="55"/>
  <c r="F11" i="55"/>
  <c r="E11" i="55"/>
  <c r="F10" i="55"/>
  <c r="E10" i="55"/>
  <c r="F9" i="55"/>
  <c r="E9" i="55"/>
  <c r="F32" i="71"/>
  <c r="E32" i="71"/>
  <c r="F31" i="71"/>
  <c r="E31" i="71"/>
  <c r="F30" i="71"/>
  <c r="E30" i="71"/>
  <c r="F29" i="71"/>
  <c r="E29" i="71"/>
  <c r="F28" i="71"/>
  <c r="E28" i="71"/>
  <c r="F27" i="71"/>
  <c r="E27" i="71"/>
  <c r="F26" i="71"/>
  <c r="E26" i="71"/>
  <c r="F25" i="71"/>
  <c r="E25" i="71"/>
  <c r="F24" i="71"/>
  <c r="E24" i="71"/>
  <c r="F23" i="71"/>
  <c r="E23" i="71"/>
  <c r="F22" i="71"/>
  <c r="E22" i="71"/>
  <c r="F21" i="71"/>
  <c r="E21" i="71"/>
  <c r="F19" i="71"/>
  <c r="E19" i="71"/>
  <c r="F18" i="71"/>
  <c r="E18" i="71"/>
  <c r="F17" i="71"/>
  <c r="E17" i="71"/>
  <c r="F16" i="71"/>
  <c r="E16" i="71"/>
  <c r="F15" i="71"/>
  <c r="E15" i="71"/>
  <c r="F14" i="71"/>
  <c r="E14" i="71"/>
  <c r="F13" i="71"/>
  <c r="E13" i="71"/>
  <c r="F12" i="71"/>
  <c r="E12" i="71"/>
  <c r="F11" i="71"/>
  <c r="E11" i="71"/>
  <c r="F10" i="71"/>
  <c r="E10" i="71"/>
  <c r="F9" i="71"/>
  <c r="E9" i="71"/>
  <c r="F18" i="70"/>
  <c r="E18" i="70"/>
  <c r="F17" i="70"/>
  <c r="E17" i="70"/>
  <c r="F16" i="70"/>
  <c r="E16" i="70"/>
  <c r="F15" i="70"/>
  <c r="E15" i="70"/>
  <c r="F14" i="70"/>
  <c r="E14" i="70"/>
  <c r="F13" i="70"/>
  <c r="E13" i="70"/>
  <c r="F12" i="70"/>
  <c r="E12" i="70"/>
  <c r="F11" i="70"/>
  <c r="E11" i="70"/>
  <c r="F10" i="70"/>
  <c r="E10" i="70"/>
  <c r="F9" i="70"/>
  <c r="E9" i="70"/>
  <c r="F8" i="70"/>
  <c r="E8" i="70"/>
  <c r="F18" i="44"/>
  <c r="E18" i="44"/>
  <c r="F17" i="44"/>
  <c r="E17" i="44"/>
  <c r="F16" i="44"/>
  <c r="E16" i="44"/>
  <c r="F15" i="44"/>
  <c r="E15" i="44"/>
  <c r="F14" i="44"/>
  <c r="E14" i="44"/>
  <c r="F13" i="44"/>
  <c r="E13" i="44"/>
  <c r="F12" i="44"/>
  <c r="E12" i="44"/>
  <c r="F11" i="44"/>
  <c r="E11" i="44"/>
  <c r="F10" i="44"/>
  <c r="E10" i="44"/>
  <c r="F9" i="44"/>
  <c r="E9" i="44"/>
  <c r="F8" i="44"/>
  <c r="E8" i="44"/>
  <c r="F32" i="48"/>
  <c r="E32" i="48"/>
  <c r="F31" i="48"/>
  <c r="E31" i="48"/>
  <c r="F30" i="48"/>
  <c r="E30" i="48"/>
  <c r="F29" i="48"/>
  <c r="E29" i="48"/>
  <c r="F28" i="48"/>
  <c r="E28" i="48"/>
  <c r="F27" i="48"/>
  <c r="E27" i="48"/>
  <c r="F26" i="48"/>
  <c r="E26" i="48"/>
  <c r="F25" i="48"/>
  <c r="E25" i="48"/>
  <c r="F24" i="48"/>
  <c r="E24" i="48"/>
  <c r="F23" i="48"/>
  <c r="E23" i="48"/>
  <c r="F22" i="48"/>
  <c r="E22" i="48"/>
  <c r="F21" i="48"/>
  <c r="E21" i="48"/>
  <c r="F19" i="48"/>
  <c r="E19" i="48"/>
  <c r="F18" i="48"/>
  <c r="E18" i="48"/>
  <c r="F17" i="48"/>
  <c r="E17" i="48"/>
  <c r="F16" i="48"/>
  <c r="E16" i="48"/>
  <c r="F15" i="48"/>
  <c r="E15" i="48"/>
  <c r="F14" i="48"/>
  <c r="E14" i="48"/>
  <c r="F13" i="48"/>
  <c r="E13" i="48"/>
  <c r="F12" i="48"/>
  <c r="E12" i="48"/>
  <c r="F11" i="48"/>
  <c r="E11" i="48"/>
  <c r="F10" i="48"/>
  <c r="E10" i="48"/>
  <c r="F9" i="48"/>
  <c r="E9" i="48"/>
  <c r="F31" i="69"/>
  <c r="E31" i="69"/>
  <c r="F30" i="69"/>
  <c r="E30" i="69"/>
  <c r="F29" i="69"/>
  <c r="E29" i="69"/>
  <c r="F28" i="69"/>
  <c r="E28" i="69"/>
  <c r="F27" i="69"/>
  <c r="E27" i="69"/>
  <c r="F26" i="69"/>
  <c r="E26" i="69"/>
  <c r="F25" i="69"/>
  <c r="E25" i="69"/>
  <c r="F24" i="69"/>
  <c r="E24" i="69"/>
  <c r="F23" i="69"/>
  <c r="E23" i="69"/>
  <c r="F22" i="69"/>
  <c r="E22" i="69"/>
  <c r="F21" i="69"/>
  <c r="E21" i="69"/>
  <c r="F20" i="69"/>
  <c r="E20" i="69"/>
  <c r="F18" i="69"/>
  <c r="E18" i="69"/>
  <c r="F17" i="69"/>
  <c r="E17" i="69"/>
  <c r="F16" i="69"/>
  <c r="E16" i="69"/>
  <c r="F15" i="69"/>
  <c r="E15" i="69"/>
  <c r="F14" i="69"/>
  <c r="E14" i="69"/>
  <c r="F13" i="69"/>
  <c r="E13" i="69"/>
  <c r="F12" i="69"/>
  <c r="E12" i="69"/>
  <c r="F11" i="69"/>
  <c r="E11" i="69"/>
  <c r="F10" i="69"/>
  <c r="E10" i="69"/>
  <c r="F9" i="69"/>
  <c r="E9" i="69"/>
  <c r="F8" i="69"/>
  <c r="E8" i="69"/>
  <c r="F33" i="66"/>
  <c r="E33" i="66"/>
  <c r="F32" i="66"/>
  <c r="E32" i="66"/>
  <c r="F31" i="66"/>
  <c r="E31" i="66"/>
  <c r="F30" i="66"/>
  <c r="E30" i="66"/>
  <c r="F29" i="66"/>
  <c r="E29" i="66"/>
  <c r="F28" i="66"/>
  <c r="E28" i="66"/>
  <c r="F27" i="66"/>
  <c r="E27" i="66"/>
  <c r="F26" i="66"/>
  <c r="E26" i="66"/>
  <c r="F25" i="66"/>
  <c r="E25" i="66"/>
  <c r="F24" i="66"/>
  <c r="E24" i="66"/>
  <c r="F23" i="66"/>
  <c r="E23" i="66"/>
  <c r="F22" i="66"/>
  <c r="E22" i="66"/>
  <c r="F21" i="66"/>
  <c r="E21" i="66"/>
  <c r="F20" i="66"/>
  <c r="E20" i="66"/>
  <c r="F18" i="66"/>
  <c r="E18" i="66"/>
  <c r="F17" i="66"/>
  <c r="E17" i="66"/>
  <c r="F16" i="66"/>
  <c r="E16" i="66"/>
  <c r="F15" i="66"/>
  <c r="E15" i="66"/>
  <c r="F14" i="66"/>
  <c r="E14" i="66"/>
  <c r="F13" i="66"/>
  <c r="E13" i="66"/>
  <c r="F12" i="66"/>
  <c r="E12" i="66"/>
  <c r="F11" i="66"/>
  <c r="E11" i="66"/>
  <c r="F10" i="66"/>
  <c r="E10" i="66"/>
  <c r="F9" i="66"/>
  <c r="E9" i="66"/>
  <c r="F8" i="66"/>
  <c r="E8" i="66"/>
  <c r="F32" i="52"/>
  <c r="E32" i="52"/>
  <c r="F31" i="52"/>
  <c r="E31" i="52"/>
  <c r="F30" i="52"/>
  <c r="E30" i="52"/>
  <c r="F29" i="52"/>
  <c r="E29" i="52"/>
  <c r="F28" i="52"/>
  <c r="E28" i="52"/>
  <c r="F27" i="52"/>
  <c r="E27" i="52"/>
  <c r="F26" i="52"/>
  <c r="E26" i="52"/>
  <c r="F25" i="52"/>
  <c r="E25" i="52"/>
  <c r="F24" i="52"/>
  <c r="E24" i="52"/>
  <c r="F23" i="52"/>
  <c r="E23" i="52"/>
  <c r="F22" i="52"/>
  <c r="E22" i="52"/>
  <c r="F21" i="52"/>
  <c r="E21" i="52"/>
  <c r="F20" i="52"/>
  <c r="E20" i="52"/>
  <c r="F18" i="52"/>
  <c r="E18" i="52"/>
  <c r="F17" i="52"/>
  <c r="E17" i="52"/>
  <c r="F16" i="52"/>
  <c r="E16" i="52"/>
  <c r="F15" i="52"/>
  <c r="E15" i="52"/>
  <c r="F14" i="52"/>
  <c r="E14" i="52"/>
  <c r="F13" i="52"/>
  <c r="E13" i="52"/>
  <c r="F12" i="52"/>
  <c r="E12" i="52"/>
  <c r="F11" i="52"/>
  <c r="E11" i="52"/>
  <c r="F10" i="52"/>
  <c r="E10" i="52"/>
  <c r="F9" i="52"/>
  <c r="E9" i="52"/>
  <c r="F8" i="52"/>
  <c r="E8" i="52"/>
  <c r="F47" i="54"/>
  <c r="E47" i="54"/>
  <c r="F46" i="54"/>
  <c r="E46" i="54"/>
  <c r="F45" i="54"/>
  <c r="E45" i="54"/>
  <c r="F44" i="54"/>
  <c r="E44" i="54"/>
  <c r="F43" i="54"/>
  <c r="E43" i="54"/>
  <c r="F42" i="54"/>
  <c r="E42" i="54"/>
  <c r="F41" i="54"/>
  <c r="E41" i="54"/>
  <c r="F40" i="54"/>
  <c r="E40" i="54"/>
  <c r="F39" i="54"/>
  <c r="E39" i="54"/>
  <c r="F38" i="54"/>
  <c r="E38" i="54"/>
  <c r="F37" i="54"/>
  <c r="E37" i="54"/>
  <c r="F33" i="54"/>
  <c r="E33" i="54"/>
  <c r="F32" i="54"/>
  <c r="E32" i="54"/>
  <c r="F31" i="54"/>
  <c r="E31" i="54"/>
  <c r="F30" i="54"/>
  <c r="E30" i="54"/>
  <c r="F29" i="54"/>
  <c r="E29" i="54"/>
  <c r="F28" i="54"/>
  <c r="E28" i="54"/>
  <c r="F27" i="54"/>
  <c r="E27" i="54"/>
  <c r="F26" i="54"/>
  <c r="E26" i="54"/>
  <c r="F25" i="54"/>
  <c r="E25" i="54"/>
  <c r="F24" i="54"/>
  <c r="E24" i="54"/>
  <c r="F23" i="54"/>
  <c r="E23" i="54"/>
  <c r="F22" i="54"/>
  <c r="E22" i="54"/>
  <c r="F21" i="54"/>
  <c r="E21" i="54"/>
  <c r="F20" i="54"/>
  <c r="E20" i="54"/>
  <c r="F19" i="54"/>
  <c r="E19" i="54"/>
  <c r="F18" i="54"/>
  <c r="E18" i="54"/>
  <c r="F17" i="54"/>
  <c r="E17" i="54"/>
  <c r="F16" i="54"/>
  <c r="E16" i="54"/>
  <c r="F15" i="54"/>
  <c r="E15" i="54"/>
  <c r="F14" i="54"/>
  <c r="E14" i="54"/>
  <c r="F13" i="54"/>
  <c r="E13" i="54"/>
  <c r="F12" i="54"/>
  <c r="E12" i="54"/>
  <c r="F11" i="54"/>
  <c r="E11" i="54"/>
  <c r="F10" i="54"/>
  <c r="E10" i="54"/>
  <c r="F9" i="54"/>
  <c r="E9" i="54"/>
  <c r="F21" i="51"/>
  <c r="E21" i="51"/>
  <c r="F20" i="51"/>
  <c r="E20" i="51"/>
  <c r="F19" i="51"/>
  <c r="E19" i="51"/>
  <c r="F18" i="51"/>
  <c r="E18" i="51"/>
  <c r="F17" i="51"/>
  <c r="E17" i="51"/>
  <c r="F16" i="51"/>
  <c r="E16" i="51"/>
  <c r="F15" i="51"/>
  <c r="E15" i="51"/>
  <c r="F14" i="51"/>
  <c r="E14" i="51"/>
  <c r="F13" i="51"/>
  <c r="E13" i="51"/>
  <c r="F12" i="51"/>
  <c r="E12" i="51"/>
  <c r="F11" i="51"/>
  <c r="E11" i="51"/>
  <c r="F10" i="51"/>
  <c r="E10" i="51"/>
  <c r="F9" i="51"/>
  <c r="E9" i="51"/>
  <c r="F33" i="27"/>
  <c r="E33" i="27"/>
  <c r="F32" i="27"/>
  <c r="E32" i="27"/>
  <c r="F31" i="27"/>
  <c r="E31" i="27"/>
  <c r="F30" i="27"/>
  <c r="E30" i="27"/>
  <c r="F29" i="27"/>
  <c r="E29" i="27"/>
  <c r="F28" i="27"/>
  <c r="E28" i="27"/>
  <c r="F27" i="27"/>
  <c r="E27" i="27"/>
  <c r="F26" i="27"/>
  <c r="E26" i="27"/>
  <c r="F25" i="27"/>
  <c r="E25" i="27"/>
  <c r="F24" i="27"/>
  <c r="E24" i="27"/>
  <c r="F23" i="27"/>
  <c r="E23" i="27"/>
  <c r="F22" i="27"/>
  <c r="E22" i="27"/>
  <c r="F21" i="27"/>
  <c r="E21" i="27"/>
  <c r="F20" i="27"/>
  <c r="E20" i="27"/>
  <c r="F19" i="27"/>
  <c r="E19" i="27"/>
  <c r="F18" i="27"/>
  <c r="E18" i="27"/>
  <c r="F17" i="27"/>
  <c r="E17" i="27"/>
  <c r="F16" i="27"/>
  <c r="E16" i="27"/>
  <c r="F15" i="27"/>
  <c r="E15" i="27"/>
  <c r="F14" i="27"/>
  <c r="E14" i="27"/>
  <c r="F13" i="27"/>
  <c r="E13" i="27"/>
  <c r="F12" i="27"/>
  <c r="E12" i="27"/>
  <c r="F11" i="27"/>
  <c r="E11" i="27"/>
  <c r="F10" i="27"/>
  <c r="E10" i="27"/>
  <c r="F9" i="27"/>
  <c r="E9" i="27"/>
  <c r="F17" i="65"/>
  <c r="E17" i="65"/>
  <c r="F16" i="65"/>
  <c r="E16" i="65"/>
  <c r="F15" i="65"/>
  <c r="E15" i="65"/>
  <c r="F14" i="65"/>
  <c r="E14" i="65"/>
  <c r="F13" i="65"/>
  <c r="E13" i="65"/>
  <c r="F12" i="65"/>
  <c r="E12" i="65"/>
  <c r="F11" i="65"/>
  <c r="E11" i="65"/>
  <c r="F10" i="65"/>
  <c r="E10" i="65"/>
  <c r="F9" i="65"/>
  <c r="E9" i="65"/>
  <c r="F48" i="74"/>
  <c r="F47" i="74"/>
  <c r="F46" i="74"/>
  <c r="F45" i="74"/>
  <c r="F44" i="74"/>
  <c r="F43" i="74"/>
  <c r="F42" i="74"/>
  <c r="F41" i="74"/>
  <c r="F40" i="74"/>
  <c r="F39" i="74"/>
  <c r="F38" i="74"/>
  <c r="F37" i="74"/>
  <c r="F36" i="74"/>
  <c r="F35" i="74"/>
  <c r="F34" i="74"/>
  <c r="F33" i="74"/>
  <c r="F32" i="74"/>
  <c r="F31" i="74"/>
  <c r="F30" i="74"/>
  <c r="F29" i="74"/>
  <c r="F18" i="74"/>
  <c r="F17" i="74"/>
  <c r="F16" i="74"/>
  <c r="F15" i="74"/>
  <c r="F14" i="74"/>
  <c r="F13" i="74"/>
  <c r="F12" i="74"/>
  <c r="F11" i="74"/>
  <c r="F10" i="74"/>
  <c r="F9" i="74"/>
  <c r="F8" i="74"/>
  <c r="E48" i="74"/>
  <c r="E47" i="74"/>
  <c r="E46" i="74"/>
  <c r="E45" i="74"/>
  <c r="E44" i="74"/>
  <c r="E43" i="74"/>
  <c r="E42" i="74"/>
  <c r="E41" i="74"/>
  <c r="E40" i="74"/>
  <c r="E39" i="74"/>
  <c r="E38" i="74"/>
  <c r="E37" i="74"/>
  <c r="E36" i="74"/>
  <c r="E35" i="74"/>
  <c r="E34" i="74"/>
  <c r="E33" i="74"/>
  <c r="E32" i="74"/>
  <c r="E31" i="74"/>
  <c r="E30" i="74"/>
  <c r="E29" i="74"/>
  <c r="E18" i="74"/>
  <c r="E17" i="74"/>
  <c r="E16" i="74"/>
  <c r="E15" i="74"/>
  <c r="E14" i="74"/>
  <c r="E13" i="74"/>
  <c r="E12" i="74"/>
  <c r="E11" i="74"/>
  <c r="E10" i="74"/>
  <c r="E9" i="74"/>
  <c r="E8" i="74"/>
  <c r="Y32" i="62" l="1"/>
  <c r="Z32" i="62" s="1"/>
  <c r="T32" i="62"/>
  <c r="Y34" i="62"/>
  <c r="Z34" i="62" s="1"/>
  <c r="T34" i="62"/>
  <c r="T35" i="62"/>
  <c r="T33" i="62"/>
  <c r="Y33" i="73"/>
  <c r="Z33" i="73" s="1"/>
  <c r="T33" i="73"/>
  <c r="Y35" i="73"/>
  <c r="Z35" i="73" s="1"/>
  <c r="T35" i="73"/>
  <c r="T34" i="73"/>
  <c r="Y36" i="73"/>
  <c r="Z36" i="73" s="1"/>
  <c r="Y33" i="72"/>
  <c r="Z33" i="72" s="1"/>
  <c r="T33" i="72"/>
  <c r="Y36" i="72"/>
  <c r="Z36" i="72" s="1"/>
  <c r="T36" i="72"/>
  <c r="Y35" i="72"/>
  <c r="Z35" i="72" s="1"/>
  <c r="T35" i="72"/>
  <c r="Y34" i="72"/>
  <c r="Z34" i="72" s="1"/>
  <c r="T34" i="72"/>
  <c r="Y22" i="68"/>
  <c r="Z22" i="68" s="1"/>
  <c r="T22" i="68"/>
  <c r="Y21" i="68"/>
  <c r="Z21" i="68" s="1"/>
  <c r="T21" i="68"/>
  <c r="Y24" i="68"/>
  <c r="Z24" i="68" s="1"/>
  <c r="T24" i="68"/>
  <c r="Y23" i="68"/>
  <c r="Z23" i="68" s="1"/>
  <c r="T23" i="68"/>
  <c r="Y22" i="55"/>
  <c r="Z22" i="55" s="1"/>
  <c r="T22" i="55"/>
  <c r="Y23" i="55"/>
  <c r="Z23" i="55" s="1"/>
  <c r="T23" i="55"/>
  <c r="T24" i="55"/>
  <c r="Y24" i="55"/>
  <c r="Z24" i="55" s="1"/>
  <c r="Y21" i="55"/>
  <c r="Z21" i="55" s="1"/>
  <c r="T21" i="55"/>
  <c r="Y35" i="71"/>
  <c r="Z35" i="71" s="1"/>
  <c r="T35" i="71"/>
  <c r="T39" i="71"/>
  <c r="Y39" i="71"/>
  <c r="Z39" i="71" s="1"/>
  <c r="Y38" i="71"/>
  <c r="Z38" i="71" s="1"/>
  <c r="T38" i="71"/>
  <c r="Y33" i="71"/>
  <c r="Z33" i="71" s="1"/>
  <c r="T33" i="71"/>
  <c r="Y36" i="71"/>
  <c r="Z36" i="71" s="1"/>
  <c r="T36" i="71"/>
  <c r="Y41" i="71"/>
  <c r="Z41" i="71" s="1"/>
  <c r="T41" i="71"/>
  <c r="T34" i="71"/>
  <c r="T37" i="71"/>
  <c r="Y40" i="71"/>
  <c r="Z40" i="71" s="1"/>
  <c r="Y23" i="70"/>
  <c r="Z23" i="70" s="1"/>
  <c r="T23" i="70"/>
  <c r="Y22" i="70"/>
  <c r="Z22" i="70" s="1"/>
  <c r="T22" i="70"/>
  <c r="Y20" i="70"/>
  <c r="Z20" i="70" s="1"/>
  <c r="T20" i="70"/>
  <c r="Y21" i="70"/>
  <c r="Z21" i="70" s="1"/>
  <c r="T21" i="70"/>
  <c r="Y22" i="44"/>
  <c r="Z22" i="44" s="1"/>
  <c r="T22" i="44"/>
  <c r="Y20" i="44"/>
  <c r="Z20" i="44" s="1"/>
  <c r="T20" i="44"/>
  <c r="T21" i="44"/>
  <c r="T23" i="44"/>
  <c r="Y33" i="48"/>
  <c r="Z33" i="48" s="1"/>
  <c r="T33" i="48"/>
  <c r="Y36" i="48"/>
  <c r="Z36" i="48" s="1"/>
  <c r="T36" i="48"/>
  <c r="Y34" i="48"/>
  <c r="Z34" i="48" s="1"/>
  <c r="T34" i="48"/>
  <c r="Y35" i="48"/>
  <c r="Z35" i="48" s="1"/>
  <c r="T35" i="48"/>
  <c r="Y33" i="69"/>
  <c r="Z33" i="69" s="1"/>
  <c r="T33" i="69"/>
  <c r="Y34" i="69"/>
  <c r="Z34" i="69" s="1"/>
  <c r="T34" i="69"/>
  <c r="Y32" i="69"/>
  <c r="Z32" i="69" s="1"/>
  <c r="T32" i="69"/>
  <c r="Y41" i="69"/>
  <c r="Z41" i="69" s="1"/>
  <c r="T41" i="69"/>
  <c r="Y39" i="66"/>
  <c r="Z39" i="66" s="1"/>
  <c r="T39" i="66"/>
  <c r="Y40" i="66"/>
  <c r="Z40" i="66" s="1"/>
  <c r="T40" i="66"/>
  <c r="Y36" i="66"/>
  <c r="Z36" i="66" s="1"/>
  <c r="T36" i="66"/>
  <c r="Y34" i="66"/>
  <c r="Z34" i="66" s="1"/>
  <c r="T34" i="66"/>
  <c r="Y37" i="66"/>
  <c r="Z37" i="66" s="1"/>
  <c r="T37" i="66"/>
  <c r="Y42" i="66"/>
  <c r="Z42" i="66" s="1"/>
  <c r="T42" i="66"/>
  <c r="T35" i="66"/>
  <c r="T38" i="66"/>
  <c r="T41" i="66"/>
  <c r="Y38" i="52"/>
  <c r="Z38" i="52" s="1"/>
  <c r="T38" i="52"/>
  <c r="Y35" i="52"/>
  <c r="Z35" i="52" s="1"/>
  <c r="T35" i="52"/>
  <c r="Y36" i="52"/>
  <c r="Z36" i="52" s="1"/>
  <c r="T36" i="52"/>
  <c r="Y40" i="52"/>
  <c r="Z40" i="52" s="1"/>
  <c r="T40" i="52"/>
  <c r="Y34" i="52"/>
  <c r="Z34" i="52" s="1"/>
  <c r="T34" i="52"/>
  <c r="Y39" i="52"/>
  <c r="Z39" i="52" s="1"/>
  <c r="T39" i="52"/>
  <c r="Y33" i="52"/>
  <c r="Z33" i="52" s="1"/>
  <c r="T33" i="52"/>
  <c r="Y37" i="52"/>
  <c r="Z37" i="52" s="1"/>
  <c r="T37" i="52"/>
  <c r="Y41" i="52"/>
  <c r="Z41" i="52" s="1"/>
  <c r="T41" i="52"/>
  <c r="Y34" i="54"/>
  <c r="Z34" i="54" s="1"/>
  <c r="T34" i="54"/>
  <c r="Y51" i="54"/>
  <c r="Z51" i="54" s="1"/>
  <c r="T51" i="54"/>
  <c r="Y48" i="54"/>
  <c r="Z48" i="54" s="1"/>
  <c r="T48" i="54"/>
  <c r="Y35" i="54"/>
  <c r="Z35" i="54" s="1"/>
  <c r="T35" i="54"/>
  <c r="Y52" i="54"/>
  <c r="Z52" i="54" s="1"/>
  <c r="T52" i="54"/>
  <c r="Y36" i="54"/>
  <c r="Z36" i="54" s="1"/>
  <c r="T36" i="54"/>
  <c r="Y53" i="54"/>
  <c r="Z53" i="54" s="1"/>
  <c r="T53" i="54"/>
  <c r="Y49" i="54"/>
  <c r="Z49" i="54" s="1"/>
  <c r="T49" i="54"/>
  <c r="Y50" i="54"/>
  <c r="Z50" i="54" s="1"/>
  <c r="T50" i="54"/>
  <c r="Y26" i="51"/>
  <c r="Z26" i="51" s="1"/>
  <c r="T26" i="51"/>
  <c r="Y27" i="51"/>
  <c r="Z27" i="51" s="1"/>
  <c r="T27" i="51"/>
  <c r="Y24" i="51"/>
  <c r="Z24" i="51" s="1"/>
  <c r="T24" i="51"/>
  <c r="Y23" i="51"/>
  <c r="Z23" i="51" s="1"/>
  <c r="T23" i="51"/>
  <c r="Y29" i="51"/>
  <c r="Z29" i="51" s="1"/>
  <c r="T29" i="51"/>
  <c r="Y22" i="51"/>
  <c r="Z22" i="51" s="1"/>
  <c r="Y25" i="51"/>
  <c r="Z25" i="51" s="1"/>
  <c r="Y28" i="51"/>
  <c r="Z28" i="51" s="1"/>
  <c r="Y36" i="27"/>
  <c r="Z36" i="27" s="1"/>
  <c r="T36" i="27"/>
  <c r="Y40" i="27"/>
  <c r="Z40" i="27" s="1"/>
  <c r="T40" i="27"/>
  <c r="Y37" i="27"/>
  <c r="Z37" i="27" s="1"/>
  <c r="T37" i="27"/>
  <c r="Y41" i="27"/>
  <c r="Z41" i="27" s="1"/>
  <c r="T41" i="27"/>
  <c r="Y35" i="27"/>
  <c r="Z35" i="27" s="1"/>
  <c r="T35" i="27"/>
  <c r="Y38" i="27"/>
  <c r="Z38" i="27" s="1"/>
  <c r="T38" i="27"/>
  <c r="Y42" i="27"/>
  <c r="Z42" i="27" s="1"/>
  <c r="T42" i="27"/>
  <c r="Y39" i="27"/>
  <c r="Z39" i="27" s="1"/>
  <c r="T39" i="27"/>
  <c r="Y43" i="27"/>
  <c r="Z43" i="27" s="1"/>
  <c r="T43" i="27"/>
  <c r="T20" i="65"/>
  <c r="Y20" i="65"/>
  <c r="Z20" i="65" s="1"/>
  <c r="Y21" i="65"/>
  <c r="Z21" i="65" s="1"/>
  <c r="T21" i="65"/>
  <c r="T22" i="65"/>
  <c r="Y22" i="65"/>
  <c r="Z22" i="65" s="1"/>
  <c r="Y24" i="65"/>
  <c r="Z24" i="65" s="1"/>
  <c r="T24" i="65"/>
  <c r="T25" i="65"/>
  <c r="Y25" i="65"/>
  <c r="Z25" i="65" s="1"/>
  <c r="Y26" i="65"/>
  <c r="Z26" i="65" s="1"/>
  <c r="T26" i="65"/>
  <c r="Y19" i="65"/>
  <c r="Z19" i="65" s="1"/>
  <c r="T19" i="65"/>
  <c r="Y23" i="65"/>
  <c r="Z23" i="65" s="1"/>
  <c r="T23" i="65"/>
  <c r="Y27" i="65"/>
  <c r="Z27" i="65" s="1"/>
  <c r="T27" i="65"/>
  <c r="Y24" i="74"/>
  <c r="Z24" i="74" s="1"/>
  <c r="Y27" i="74"/>
  <c r="Z27" i="74" s="1"/>
  <c r="T22" i="74"/>
  <c r="T21" i="74"/>
  <c r="Y25" i="74"/>
  <c r="Z25" i="74" s="1"/>
  <c r="T25" i="74"/>
  <c r="Y23" i="74"/>
  <c r="Z23" i="74" s="1"/>
  <c r="T23" i="74"/>
  <c r="Y26" i="74"/>
  <c r="Z26" i="74" s="1"/>
  <c r="T26" i="74"/>
  <c r="Y28" i="74"/>
  <c r="Z28" i="74" s="1"/>
  <c r="T28" i="74"/>
  <c r="Y20" i="74"/>
  <c r="Z20" i="74" s="1"/>
  <c r="T19" i="74"/>
  <c r="Y19" i="62"/>
  <c r="Z19" i="62" s="1"/>
  <c r="T19" i="62"/>
  <c r="Y20" i="73"/>
  <c r="Z20" i="73" s="1"/>
  <c r="T20" i="73"/>
  <c r="Y20" i="72"/>
  <c r="Z20" i="72" s="1"/>
  <c r="T20" i="72"/>
  <c r="Y20" i="68"/>
  <c r="Z20" i="68" s="1"/>
  <c r="T20" i="68"/>
  <c r="Y20" i="55"/>
  <c r="Z20" i="55" s="1"/>
  <c r="T20" i="55"/>
  <c r="Y20" i="71"/>
  <c r="Z20" i="71" s="1"/>
  <c r="T20" i="71"/>
  <c r="Y19" i="70"/>
  <c r="Z19" i="70" s="1"/>
  <c r="T19" i="70"/>
  <c r="Y19" i="44"/>
  <c r="Z19" i="44" s="1"/>
  <c r="T19" i="44"/>
  <c r="Y20" i="48"/>
  <c r="Z20" i="48" s="1"/>
  <c r="T20" i="48"/>
  <c r="Y19" i="69"/>
  <c r="Z19" i="69" s="1"/>
  <c r="T19" i="69"/>
  <c r="Y19" i="66"/>
  <c r="Z19" i="66" s="1"/>
  <c r="T19" i="66"/>
  <c r="Y19" i="52"/>
  <c r="Z19" i="52" s="1"/>
  <c r="T19" i="52"/>
  <c r="Y34" i="27"/>
  <c r="Z34" i="27" s="1"/>
  <c r="T34" i="27"/>
  <c r="Y18" i="65"/>
  <c r="Z18" i="65" s="1"/>
  <c r="T18" i="65"/>
  <c r="O48" i="74"/>
  <c r="P48" i="74" s="1"/>
  <c r="S48" i="74" s="1"/>
  <c r="Y48" i="74" s="1"/>
  <c r="Z48" i="74" s="1"/>
  <c r="O47" i="74"/>
  <c r="P47" i="74" s="1"/>
  <c r="S47" i="74" s="1"/>
  <c r="Y47" i="74" s="1"/>
  <c r="Z47" i="74" s="1"/>
  <c r="O46" i="74"/>
  <c r="P46" i="74" s="1"/>
  <c r="S46" i="74" s="1"/>
  <c r="T46" i="74" s="1"/>
  <c r="O45" i="74"/>
  <c r="P45" i="74" s="1"/>
  <c r="S45" i="74" s="1"/>
  <c r="T45" i="74" s="1"/>
  <c r="O44" i="74"/>
  <c r="P44" i="74" s="1"/>
  <c r="S44" i="74" s="1"/>
  <c r="O43" i="74"/>
  <c r="P43" i="74" s="1"/>
  <c r="S43" i="74" s="1"/>
  <c r="T43" i="74" s="1"/>
  <c r="O42" i="74"/>
  <c r="P42" i="74" s="1"/>
  <c r="S42" i="74" s="1"/>
  <c r="T42" i="74" s="1"/>
  <c r="O41" i="74"/>
  <c r="P41" i="74" s="1"/>
  <c r="S41" i="74" s="1"/>
  <c r="Y41" i="74" s="1"/>
  <c r="Z41" i="74" s="1"/>
  <c r="O40" i="74"/>
  <c r="P40" i="74" s="1"/>
  <c r="S40" i="74" s="1"/>
  <c r="T40" i="74" s="1"/>
  <c r="O39" i="74"/>
  <c r="P39" i="74" s="1"/>
  <c r="S39" i="74" s="1"/>
  <c r="T39" i="74" s="1"/>
  <c r="O38" i="74"/>
  <c r="P38" i="74" s="1"/>
  <c r="S38" i="74" s="1"/>
  <c r="T38" i="74" s="1"/>
  <c r="O37" i="74"/>
  <c r="P37" i="74" s="1"/>
  <c r="S37" i="74" s="1"/>
  <c r="O36" i="74"/>
  <c r="P36" i="74" s="1"/>
  <c r="S36" i="74" s="1"/>
  <c r="O35" i="74"/>
  <c r="P35" i="74" s="1"/>
  <c r="S35" i="74" s="1"/>
  <c r="Y35" i="74" s="1"/>
  <c r="Z35" i="74" s="1"/>
  <c r="O34" i="74"/>
  <c r="P34" i="74" s="1"/>
  <c r="S34" i="74" s="1"/>
  <c r="Y34" i="74" s="1"/>
  <c r="Z34" i="74" s="1"/>
  <c r="O33" i="74"/>
  <c r="P33" i="74" s="1"/>
  <c r="S33" i="74" s="1"/>
  <c r="O32" i="74"/>
  <c r="P32" i="74" s="1"/>
  <c r="S32" i="74" s="1"/>
  <c r="T32" i="74" s="1"/>
  <c r="O31" i="74"/>
  <c r="P31" i="74" s="1"/>
  <c r="S31" i="74" s="1"/>
  <c r="Y31" i="74" s="1"/>
  <c r="Z31" i="74" s="1"/>
  <c r="O30" i="74"/>
  <c r="P30" i="74" s="1"/>
  <c r="S30" i="74" s="1"/>
  <c r="Y30" i="74" s="1"/>
  <c r="Z30" i="74" s="1"/>
  <c r="O29" i="74"/>
  <c r="P29" i="74" s="1"/>
  <c r="S29" i="74" s="1"/>
  <c r="O18" i="74"/>
  <c r="P18" i="74" s="1"/>
  <c r="S18" i="74" s="1"/>
  <c r="Y18" i="74" s="1"/>
  <c r="Z18" i="74" s="1"/>
  <c r="O17" i="74"/>
  <c r="P17" i="74" s="1"/>
  <c r="S17" i="74" s="1"/>
  <c r="O16" i="74"/>
  <c r="P16" i="74" s="1"/>
  <c r="S16" i="74" s="1"/>
  <c r="T16" i="74" s="1"/>
  <c r="O15" i="74"/>
  <c r="P15" i="74" s="1"/>
  <c r="S15" i="74" s="1"/>
  <c r="O14" i="74"/>
  <c r="P14" i="74" s="1"/>
  <c r="S14" i="74" s="1"/>
  <c r="Y14" i="74" s="1"/>
  <c r="Z14" i="74" s="1"/>
  <c r="O13" i="74"/>
  <c r="P13" i="74" s="1"/>
  <c r="S13" i="74" s="1"/>
  <c r="Y13" i="74" s="1"/>
  <c r="Z13" i="74" s="1"/>
  <c r="O12" i="74"/>
  <c r="P12" i="74" s="1"/>
  <c r="S12" i="74" s="1"/>
  <c r="O11" i="74"/>
  <c r="P11" i="74" s="1"/>
  <c r="S11" i="74" s="1"/>
  <c r="T11" i="74" s="1"/>
  <c r="O10" i="74"/>
  <c r="P10" i="74" s="1"/>
  <c r="S10" i="74" s="1"/>
  <c r="O9" i="74"/>
  <c r="P9" i="74" s="1"/>
  <c r="S9" i="74" s="1"/>
  <c r="Y9" i="74" s="1"/>
  <c r="Z9" i="74" s="1"/>
  <c r="O8" i="74"/>
  <c r="P8" i="74" s="1"/>
  <c r="S8" i="74" s="1"/>
  <c r="Y8" i="74" s="1"/>
  <c r="Z8" i="74" s="1"/>
  <c r="O32" i="73"/>
  <c r="P32" i="73" s="1"/>
  <c r="S32" i="73" s="1"/>
  <c r="O31" i="73"/>
  <c r="P31" i="73" s="1"/>
  <c r="S31" i="73" s="1"/>
  <c r="O30" i="73"/>
  <c r="P30" i="73" s="1"/>
  <c r="S30" i="73" s="1"/>
  <c r="Y30" i="73" s="1"/>
  <c r="Z30" i="73" s="1"/>
  <c r="O29" i="73"/>
  <c r="P29" i="73" s="1"/>
  <c r="S29" i="73" s="1"/>
  <c r="Y29" i="73" s="1"/>
  <c r="Z29" i="73" s="1"/>
  <c r="O28" i="73"/>
  <c r="P28" i="73" s="1"/>
  <c r="S28" i="73" s="1"/>
  <c r="O27" i="73"/>
  <c r="P27" i="73" s="1"/>
  <c r="S27" i="73" s="1"/>
  <c r="T27" i="73" s="1"/>
  <c r="O26" i="73"/>
  <c r="P26" i="73" s="1"/>
  <c r="S26" i="73" s="1"/>
  <c r="O25" i="73"/>
  <c r="P25" i="73" s="1"/>
  <c r="S25" i="73" s="1"/>
  <c r="T25" i="73" s="1"/>
  <c r="O24" i="73"/>
  <c r="P24" i="73" s="1"/>
  <c r="S24" i="73" s="1"/>
  <c r="O23" i="73"/>
  <c r="P23" i="73" s="1"/>
  <c r="S23" i="73" s="1"/>
  <c r="O22" i="73"/>
  <c r="P22" i="73" s="1"/>
  <c r="S22" i="73" s="1"/>
  <c r="Y22" i="73" s="1"/>
  <c r="Z22" i="73" s="1"/>
  <c r="O21" i="73"/>
  <c r="P21" i="73" s="1"/>
  <c r="S21" i="73" s="1"/>
  <c r="Y21" i="73" s="1"/>
  <c r="Z21" i="73" s="1"/>
  <c r="O19" i="73"/>
  <c r="P19" i="73" s="1"/>
  <c r="S19" i="73" s="1"/>
  <c r="Y19" i="73" s="1"/>
  <c r="Z19" i="73" s="1"/>
  <c r="O18" i="73"/>
  <c r="P18" i="73" s="1"/>
  <c r="S18" i="73" s="1"/>
  <c r="Y18" i="73" s="1"/>
  <c r="Z18" i="73" s="1"/>
  <c r="O17" i="73"/>
  <c r="P17" i="73" s="1"/>
  <c r="S17" i="73" s="1"/>
  <c r="O16" i="73"/>
  <c r="P16" i="73" s="1"/>
  <c r="S16" i="73" s="1"/>
  <c r="O15" i="73"/>
  <c r="P15" i="73" s="1"/>
  <c r="S15" i="73" s="1"/>
  <c r="O14" i="73"/>
  <c r="P14" i="73" s="1"/>
  <c r="S14" i="73" s="1"/>
  <c r="T14" i="73" s="1"/>
  <c r="O13" i="73"/>
  <c r="P13" i="73" s="1"/>
  <c r="S13" i="73" s="1"/>
  <c r="O12" i="73"/>
  <c r="P12" i="73" s="1"/>
  <c r="S12" i="73" s="1"/>
  <c r="O11" i="73"/>
  <c r="P11" i="73" s="1"/>
  <c r="S11" i="73" s="1"/>
  <c r="O10" i="73"/>
  <c r="P10" i="73" s="1"/>
  <c r="S10" i="73" s="1"/>
  <c r="O9" i="73"/>
  <c r="P9" i="73" s="1"/>
  <c r="S9" i="73" s="1"/>
  <c r="Y9" i="73" s="1"/>
  <c r="Z9" i="73" s="1"/>
  <c r="O32" i="72"/>
  <c r="P32" i="72" s="1"/>
  <c r="S32" i="72" s="1"/>
  <c r="O31" i="72"/>
  <c r="P31" i="72" s="1"/>
  <c r="S31" i="72" s="1"/>
  <c r="T31" i="72" s="1"/>
  <c r="O30" i="72"/>
  <c r="P30" i="72" s="1"/>
  <c r="S30" i="72" s="1"/>
  <c r="O29" i="72"/>
  <c r="P29" i="72" s="1"/>
  <c r="S29" i="72" s="1"/>
  <c r="O28" i="72"/>
  <c r="P28" i="72" s="1"/>
  <c r="S28" i="72" s="1"/>
  <c r="O27" i="72"/>
  <c r="P27" i="72" s="1"/>
  <c r="S27" i="72" s="1"/>
  <c r="T27" i="72" s="1"/>
  <c r="O26" i="72"/>
  <c r="P26" i="72" s="1"/>
  <c r="S26" i="72" s="1"/>
  <c r="O25" i="72"/>
  <c r="P25" i="72" s="1"/>
  <c r="S25" i="72" s="1"/>
  <c r="Y25" i="72" s="1"/>
  <c r="Z25" i="72" s="1"/>
  <c r="O24" i="72"/>
  <c r="P24" i="72" s="1"/>
  <c r="S24" i="72" s="1"/>
  <c r="O23" i="72"/>
  <c r="P23" i="72" s="1"/>
  <c r="S23" i="72" s="1"/>
  <c r="O22" i="72"/>
  <c r="P22" i="72" s="1"/>
  <c r="S22" i="72" s="1"/>
  <c r="O21" i="72"/>
  <c r="P21" i="72" s="1"/>
  <c r="S21" i="72" s="1"/>
  <c r="O19" i="72"/>
  <c r="P19" i="72" s="1"/>
  <c r="S19" i="72" s="1"/>
  <c r="O18" i="72"/>
  <c r="P18" i="72" s="1"/>
  <c r="S18" i="72" s="1"/>
  <c r="O17" i="72"/>
  <c r="P17" i="72" s="1"/>
  <c r="S17" i="72" s="1"/>
  <c r="O16" i="72"/>
  <c r="P16" i="72" s="1"/>
  <c r="S16" i="72" s="1"/>
  <c r="O15" i="72"/>
  <c r="P15" i="72" s="1"/>
  <c r="S15" i="72" s="1"/>
  <c r="O14" i="72"/>
  <c r="P14" i="72" s="1"/>
  <c r="S14" i="72" s="1"/>
  <c r="Y14" i="72" s="1"/>
  <c r="Z14" i="72" s="1"/>
  <c r="O13" i="72"/>
  <c r="P13" i="72" s="1"/>
  <c r="S13" i="72" s="1"/>
  <c r="Y13" i="72" s="1"/>
  <c r="Z13" i="72" s="1"/>
  <c r="O12" i="72"/>
  <c r="P12" i="72" s="1"/>
  <c r="S12" i="72" s="1"/>
  <c r="O11" i="72"/>
  <c r="P11" i="72" s="1"/>
  <c r="S11" i="72" s="1"/>
  <c r="O10" i="72"/>
  <c r="P10" i="72" s="1"/>
  <c r="S10" i="72" s="1"/>
  <c r="O9" i="72"/>
  <c r="P9" i="72" s="1"/>
  <c r="S9" i="72" s="1"/>
  <c r="O32" i="71"/>
  <c r="P32" i="71" s="1"/>
  <c r="S32" i="71" s="1"/>
  <c r="O31" i="71"/>
  <c r="P31" i="71" s="1"/>
  <c r="S31" i="71" s="1"/>
  <c r="O30" i="71"/>
  <c r="P30" i="71" s="1"/>
  <c r="S30" i="71" s="1"/>
  <c r="O29" i="71"/>
  <c r="P29" i="71" s="1"/>
  <c r="S29" i="71" s="1"/>
  <c r="O28" i="71"/>
  <c r="P28" i="71" s="1"/>
  <c r="S28" i="71" s="1"/>
  <c r="O27" i="71"/>
  <c r="P27" i="71" s="1"/>
  <c r="S27" i="71" s="1"/>
  <c r="O26" i="71"/>
  <c r="P26" i="71" s="1"/>
  <c r="S26" i="71" s="1"/>
  <c r="O25" i="71"/>
  <c r="P25" i="71" s="1"/>
  <c r="S25" i="71" s="1"/>
  <c r="O24" i="71"/>
  <c r="P24" i="71" s="1"/>
  <c r="S24" i="71" s="1"/>
  <c r="O23" i="71"/>
  <c r="P23" i="71" s="1"/>
  <c r="S23" i="71" s="1"/>
  <c r="O22" i="71"/>
  <c r="P22" i="71" s="1"/>
  <c r="S22" i="71" s="1"/>
  <c r="O21" i="71"/>
  <c r="P21" i="71" s="1"/>
  <c r="S21" i="71" s="1"/>
  <c r="Y21" i="71" s="1"/>
  <c r="Z21" i="71" s="1"/>
  <c r="O19" i="71"/>
  <c r="P19" i="71" s="1"/>
  <c r="S19" i="71" s="1"/>
  <c r="O18" i="71"/>
  <c r="P18" i="71" s="1"/>
  <c r="S18" i="71" s="1"/>
  <c r="O17" i="71"/>
  <c r="P17" i="71" s="1"/>
  <c r="S17" i="71" s="1"/>
  <c r="O16" i="71"/>
  <c r="P16" i="71" s="1"/>
  <c r="S16" i="71" s="1"/>
  <c r="O15" i="71"/>
  <c r="P15" i="71" s="1"/>
  <c r="S15" i="71" s="1"/>
  <c r="O14" i="71"/>
  <c r="P14" i="71" s="1"/>
  <c r="S14" i="71" s="1"/>
  <c r="O13" i="71"/>
  <c r="P13" i="71" s="1"/>
  <c r="S13" i="71" s="1"/>
  <c r="O12" i="71"/>
  <c r="P12" i="71" s="1"/>
  <c r="S12" i="71" s="1"/>
  <c r="O11" i="71"/>
  <c r="P11" i="71"/>
  <c r="S11" i="71" s="1"/>
  <c r="T11" i="71" s="1"/>
  <c r="O10" i="71"/>
  <c r="P10" i="71" s="1"/>
  <c r="S10" i="71" s="1"/>
  <c r="O9" i="71"/>
  <c r="P9" i="71" s="1"/>
  <c r="S9" i="71" s="1"/>
  <c r="O18" i="70"/>
  <c r="P18" i="70" s="1"/>
  <c r="S18" i="70" s="1"/>
  <c r="O17" i="70"/>
  <c r="P17" i="70" s="1"/>
  <c r="S17" i="70" s="1"/>
  <c r="O16" i="70"/>
  <c r="P16" i="70" s="1"/>
  <c r="S16" i="70" s="1"/>
  <c r="O15" i="70"/>
  <c r="P15" i="70" s="1"/>
  <c r="S15" i="70" s="1"/>
  <c r="O14" i="70"/>
  <c r="P14" i="70" s="1"/>
  <c r="S14" i="70" s="1"/>
  <c r="O13" i="70"/>
  <c r="P13" i="70" s="1"/>
  <c r="S13" i="70" s="1"/>
  <c r="O12" i="70"/>
  <c r="P12" i="70" s="1"/>
  <c r="S12" i="70" s="1"/>
  <c r="O11" i="70"/>
  <c r="P11" i="70" s="1"/>
  <c r="S11" i="70" s="1"/>
  <c r="O10" i="70"/>
  <c r="P10" i="70" s="1"/>
  <c r="S10" i="70" s="1"/>
  <c r="O9" i="70"/>
  <c r="P9" i="70" s="1"/>
  <c r="S9" i="70" s="1"/>
  <c r="O8" i="70"/>
  <c r="P8" i="70" s="1"/>
  <c r="S8" i="70" s="1"/>
  <c r="O31" i="69"/>
  <c r="P31" i="69" s="1"/>
  <c r="S31" i="69" s="1"/>
  <c r="Y31" i="69" s="1"/>
  <c r="Z31" i="69" s="1"/>
  <c r="O30" i="69"/>
  <c r="P30" i="69" s="1"/>
  <c r="S30" i="69" s="1"/>
  <c r="O29" i="69"/>
  <c r="P29" i="69" s="1"/>
  <c r="S29" i="69" s="1"/>
  <c r="O28" i="69"/>
  <c r="P28" i="69" s="1"/>
  <c r="S28" i="69" s="1"/>
  <c r="O27" i="69"/>
  <c r="P27" i="69" s="1"/>
  <c r="S27" i="69" s="1"/>
  <c r="O26" i="69"/>
  <c r="P26" i="69" s="1"/>
  <c r="S26" i="69" s="1"/>
  <c r="O25" i="69"/>
  <c r="P25" i="69" s="1"/>
  <c r="S25" i="69" s="1"/>
  <c r="Y25" i="69" s="1"/>
  <c r="Z25" i="69" s="1"/>
  <c r="O24" i="69"/>
  <c r="P24" i="69" s="1"/>
  <c r="S24" i="69" s="1"/>
  <c r="O23" i="69"/>
  <c r="P23" i="69" s="1"/>
  <c r="S23" i="69" s="1"/>
  <c r="O22" i="69"/>
  <c r="P22" i="69" s="1"/>
  <c r="S22" i="69" s="1"/>
  <c r="Y22" i="69" s="1"/>
  <c r="Z22" i="69" s="1"/>
  <c r="O21" i="69"/>
  <c r="P21" i="69" s="1"/>
  <c r="S21" i="69" s="1"/>
  <c r="O20" i="69"/>
  <c r="P20" i="69" s="1"/>
  <c r="S20" i="69" s="1"/>
  <c r="O18" i="69"/>
  <c r="P18" i="69" s="1"/>
  <c r="S18" i="69" s="1"/>
  <c r="O17" i="69"/>
  <c r="P17" i="69" s="1"/>
  <c r="S17" i="69" s="1"/>
  <c r="O16" i="69"/>
  <c r="P16" i="69" s="1"/>
  <c r="S16" i="69" s="1"/>
  <c r="O15" i="69"/>
  <c r="P15" i="69" s="1"/>
  <c r="S15" i="69" s="1"/>
  <c r="O14" i="69"/>
  <c r="P14" i="69"/>
  <c r="S14" i="69" s="1"/>
  <c r="Y14" i="69" s="1"/>
  <c r="Z14" i="69" s="1"/>
  <c r="O13" i="69"/>
  <c r="P13" i="69" s="1"/>
  <c r="S13" i="69" s="1"/>
  <c r="O12" i="69"/>
  <c r="P12" i="69" s="1"/>
  <c r="S12" i="69" s="1"/>
  <c r="O11" i="69"/>
  <c r="P11" i="69" s="1"/>
  <c r="S11" i="69" s="1"/>
  <c r="O10" i="69"/>
  <c r="P10" i="69" s="1"/>
  <c r="S10" i="69" s="1"/>
  <c r="O9" i="69"/>
  <c r="P9" i="69" s="1"/>
  <c r="S9" i="69" s="1"/>
  <c r="O8" i="69"/>
  <c r="P8" i="69" s="1"/>
  <c r="S8" i="69" s="1"/>
  <c r="Y8" i="69" s="1"/>
  <c r="Z8" i="69" s="1"/>
  <c r="O19" i="68"/>
  <c r="P19" i="68" s="1"/>
  <c r="S19" i="68" s="1"/>
  <c r="O18" i="68"/>
  <c r="P18" i="68" s="1"/>
  <c r="S18" i="68" s="1"/>
  <c r="O17" i="68"/>
  <c r="P17" i="68" s="1"/>
  <c r="S17" i="68" s="1"/>
  <c r="O16" i="68"/>
  <c r="P16" i="68" s="1"/>
  <c r="S16" i="68"/>
  <c r="Y16" i="68" s="1"/>
  <c r="Z16" i="68" s="1"/>
  <c r="O15" i="68"/>
  <c r="P15" i="68" s="1"/>
  <c r="S15" i="68" s="1"/>
  <c r="Y15" i="68" s="1"/>
  <c r="Z15" i="68" s="1"/>
  <c r="O14" i="68"/>
  <c r="P14" i="68" s="1"/>
  <c r="S14" i="68" s="1"/>
  <c r="O13" i="68"/>
  <c r="P13" i="68" s="1"/>
  <c r="S13" i="68" s="1"/>
  <c r="O12" i="68"/>
  <c r="P12" i="68" s="1"/>
  <c r="S12" i="68" s="1"/>
  <c r="O11" i="68"/>
  <c r="P11" i="68" s="1"/>
  <c r="S11" i="68" s="1"/>
  <c r="O10" i="68"/>
  <c r="P10" i="68" s="1"/>
  <c r="S10" i="68" s="1"/>
  <c r="O9" i="68"/>
  <c r="P9" i="68" s="1"/>
  <c r="S9" i="68" s="1"/>
  <c r="O33" i="66"/>
  <c r="P33" i="66"/>
  <c r="S33" i="66" s="1"/>
  <c r="Y33" i="66" s="1"/>
  <c r="Z33" i="66" s="1"/>
  <c r="O32" i="66"/>
  <c r="P32" i="66" s="1"/>
  <c r="S32" i="66" s="1"/>
  <c r="T32" i="66" s="1"/>
  <c r="O31" i="66"/>
  <c r="P31" i="66" s="1"/>
  <c r="S31" i="66" s="1"/>
  <c r="O30" i="66"/>
  <c r="P30" i="66" s="1"/>
  <c r="S30" i="66" s="1"/>
  <c r="T30" i="66" s="1"/>
  <c r="O29" i="66"/>
  <c r="P29" i="66" s="1"/>
  <c r="S29" i="66" s="1"/>
  <c r="Y29" i="66" s="1"/>
  <c r="Z29" i="66" s="1"/>
  <c r="O28" i="66"/>
  <c r="P28" i="66" s="1"/>
  <c r="S28" i="66" s="1"/>
  <c r="Y28" i="66" s="1"/>
  <c r="Z28" i="66" s="1"/>
  <c r="O27" i="66"/>
  <c r="P27" i="66" s="1"/>
  <c r="S27" i="66" s="1"/>
  <c r="O26" i="66"/>
  <c r="P26" i="66" s="1"/>
  <c r="S26" i="66" s="1"/>
  <c r="O25" i="66"/>
  <c r="P25" i="66" s="1"/>
  <c r="S25" i="66" s="1"/>
  <c r="Y25" i="66" s="1"/>
  <c r="Z25" i="66" s="1"/>
  <c r="O24" i="66"/>
  <c r="P24" i="66" s="1"/>
  <c r="S24" i="66" s="1"/>
  <c r="Y24" i="66" s="1"/>
  <c r="Z24" i="66" s="1"/>
  <c r="O23" i="66"/>
  <c r="P23" i="66" s="1"/>
  <c r="S23" i="66" s="1"/>
  <c r="Y23" i="66" s="1"/>
  <c r="Z23" i="66" s="1"/>
  <c r="O22" i="66"/>
  <c r="P22" i="66" s="1"/>
  <c r="S22" i="66" s="1"/>
  <c r="Y22" i="66" s="1"/>
  <c r="Z22" i="66" s="1"/>
  <c r="O21" i="66"/>
  <c r="P21" i="66"/>
  <c r="S21" i="66" s="1"/>
  <c r="Y21" i="66" s="1"/>
  <c r="Z21" i="66" s="1"/>
  <c r="O20" i="66"/>
  <c r="P20" i="66" s="1"/>
  <c r="S20" i="66" s="1"/>
  <c r="T20" i="66" s="1"/>
  <c r="O18" i="66"/>
  <c r="P18" i="66" s="1"/>
  <c r="S18" i="66" s="1"/>
  <c r="T18" i="66" s="1"/>
  <c r="O17" i="66"/>
  <c r="P17" i="66" s="1"/>
  <c r="S17" i="66" s="1"/>
  <c r="Y17" i="66" s="1"/>
  <c r="Z17" i="66" s="1"/>
  <c r="O16" i="66"/>
  <c r="P16" i="66" s="1"/>
  <c r="S16" i="66" s="1"/>
  <c r="T16" i="66" s="1"/>
  <c r="O15" i="66"/>
  <c r="P15" i="66" s="1"/>
  <c r="S15" i="66" s="1"/>
  <c r="T15" i="66" s="1"/>
  <c r="O14" i="66"/>
  <c r="P14" i="66" s="1"/>
  <c r="S14" i="66" s="1"/>
  <c r="T14" i="66" s="1"/>
  <c r="O13" i="66"/>
  <c r="P13" i="66" s="1"/>
  <c r="S13" i="66" s="1"/>
  <c r="Y13" i="66" s="1"/>
  <c r="Z13" i="66" s="1"/>
  <c r="O12" i="66"/>
  <c r="P12" i="66" s="1"/>
  <c r="S12" i="66" s="1"/>
  <c r="Y12" i="66" s="1"/>
  <c r="Z12" i="66" s="1"/>
  <c r="O11" i="66"/>
  <c r="P11" i="66" s="1"/>
  <c r="S11" i="66" s="1"/>
  <c r="T11" i="66" s="1"/>
  <c r="O10" i="66"/>
  <c r="P10" i="66"/>
  <c r="S10" i="66" s="1"/>
  <c r="Y10" i="66" s="1"/>
  <c r="Z10" i="66" s="1"/>
  <c r="O9" i="66"/>
  <c r="P9" i="66" s="1"/>
  <c r="S9" i="66" s="1"/>
  <c r="T9" i="66" s="1"/>
  <c r="O8" i="66"/>
  <c r="P8" i="66"/>
  <c r="S8" i="66" s="1"/>
  <c r="T8" i="66" s="1"/>
  <c r="O17" i="65"/>
  <c r="P17" i="65" s="1"/>
  <c r="S17" i="65" s="1"/>
  <c r="O16" i="65"/>
  <c r="P16" i="65" s="1"/>
  <c r="S16" i="65" s="1"/>
  <c r="T16" i="65" s="1"/>
  <c r="O15" i="65"/>
  <c r="P15" i="65" s="1"/>
  <c r="S15" i="65" s="1"/>
  <c r="T15" i="65" s="1"/>
  <c r="O14" i="65"/>
  <c r="P14" i="65" s="1"/>
  <c r="S14" i="65" s="1"/>
  <c r="Y14" i="65" s="1"/>
  <c r="Z14" i="65" s="1"/>
  <c r="O13" i="65"/>
  <c r="P13" i="65" s="1"/>
  <c r="S13" i="65" s="1"/>
  <c r="T13" i="65" s="1"/>
  <c r="O12" i="65"/>
  <c r="P12" i="65" s="1"/>
  <c r="S12" i="65" s="1"/>
  <c r="Y12" i="65" s="1"/>
  <c r="Z12" i="65" s="1"/>
  <c r="O11" i="65"/>
  <c r="P11" i="65" s="1"/>
  <c r="S11" i="65" s="1"/>
  <c r="Y11" i="65" s="1"/>
  <c r="Z11" i="65" s="1"/>
  <c r="O10" i="65"/>
  <c r="P10" i="65" s="1"/>
  <c r="S10" i="65" s="1"/>
  <c r="T10" i="65" s="1"/>
  <c r="O9" i="65"/>
  <c r="P9" i="65"/>
  <c r="S9" i="65" s="1"/>
  <c r="O32" i="52"/>
  <c r="P32" i="52" s="1"/>
  <c r="S32" i="52" s="1"/>
  <c r="T32" i="52" s="1"/>
  <c r="O31" i="62"/>
  <c r="P31" i="62" s="1"/>
  <c r="S31" i="62" s="1"/>
  <c r="Y31" i="62" s="1"/>
  <c r="Z31" i="62" s="1"/>
  <c r="O30" i="62"/>
  <c r="P30" i="62" s="1"/>
  <c r="S30" i="62" s="1"/>
  <c r="Y30" i="62" s="1"/>
  <c r="Z30" i="62" s="1"/>
  <c r="O29" i="62"/>
  <c r="P29" i="62" s="1"/>
  <c r="S29" i="62" s="1"/>
  <c r="Y29" i="62" s="1"/>
  <c r="Z29" i="62" s="1"/>
  <c r="O28" i="62"/>
  <c r="P28" i="62" s="1"/>
  <c r="S28" i="62" s="1"/>
  <c r="T28" i="62" s="1"/>
  <c r="O27" i="62"/>
  <c r="P27" i="62" s="1"/>
  <c r="S27" i="62" s="1"/>
  <c r="T27" i="62" s="1"/>
  <c r="O26" i="62"/>
  <c r="P26" i="62" s="1"/>
  <c r="S26" i="62" s="1"/>
  <c r="T26" i="62" s="1"/>
  <c r="O25" i="62"/>
  <c r="P25" i="62" s="1"/>
  <c r="S25" i="62" s="1"/>
  <c r="O24" i="62"/>
  <c r="P24" i="62" s="1"/>
  <c r="S24" i="62" s="1"/>
  <c r="T24" i="62" s="1"/>
  <c r="O23" i="62"/>
  <c r="P23" i="62" s="1"/>
  <c r="S23" i="62" s="1"/>
  <c r="T23" i="62" s="1"/>
  <c r="O22" i="62"/>
  <c r="P22" i="62" s="1"/>
  <c r="S22" i="62" s="1"/>
  <c r="O21" i="62"/>
  <c r="P21" i="62" s="1"/>
  <c r="S21" i="62" s="1"/>
  <c r="Y21" i="62" s="1"/>
  <c r="Z21" i="62" s="1"/>
  <c r="O20" i="62"/>
  <c r="P20" i="62" s="1"/>
  <c r="S20" i="62" s="1"/>
  <c r="T20" i="62" s="1"/>
  <c r="O18" i="62"/>
  <c r="P18" i="62" s="1"/>
  <c r="S18" i="62" s="1"/>
  <c r="T18" i="62" s="1"/>
  <c r="O17" i="62"/>
  <c r="P17" i="62" s="1"/>
  <c r="S17" i="62" s="1"/>
  <c r="T17" i="62" s="1"/>
  <c r="O16" i="62"/>
  <c r="P16" i="62" s="1"/>
  <c r="S16" i="62" s="1"/>
  <c r="O15" i="62"/>
  <c r="P15" i="62" s="1"/>
  <c r="S15" i="62" s="1"/>
  <c r="O14" i="62"/>
  <c r="P14" i="62" s="1"/>
  <c r="S14" i="62" s="1"/>
  <c r="Y14" i="62" s="1"/>
  <c r="Z14" i="62" s="1"/>
  <c r="O13" i="62"/>
  <c r="P13" i="62" s="1"/>
  <c r="S13" i="62" s="1"/>
  <c r="O12" i="62"/>
  <c r="P12" i="62" s="1"/>
  <c r="S12" i="62" s="1"/>
  <c r="T12" i="62" s="1"/>
  <c r="O11" i="62"/>
  <c r="P11" i="62" s="1"/>
  <c r="S11" i="62" s="1"/>
  <c r="T11" i="62" s="1"/>
  <c r="O10" i="62"/>
  <c r="P10" i="62" s="1"/>
  <c r="S10" i="62" s="1"/>
  <c r="O9" i="62"/>
  <c r="P9" i="62" s="1"/>
  <c r="S9" i="62" s="1"/>
  <c r="Y9" i="62" s="1"/>
  <c r="Z9" i="62" s="1"/>
  <c r="O8" i="62"/>
  <c r="P8" i="62" s="1"/>
  <c r="S8" i="62" s="1"/>
  <c r="T8" i="62" s="1"/>
  <c r="O32" i="48"/>
  <c r="P32" i="48" s="1"/>
  <c r="S32" i="48" s="1"/>
  <c r="T32" i="48" s="1"/>
  <c r="O31" i="48"/>
  <c r="P31" i="48" s="1"/>
  <c r="S31" i="48" s="1"/>
  <c r="T31" i="48" s="1"/>
  <c r="O30" i="48"/>
  <c r="P30" i="48" s="1"/>
  <c r="S30" i="48" s="1"/>
  <c r="Y30" i="48" s="1"/>
  <c r="Z30" i="48" s="1"/>
  <c r="O29" i="48"/>
  <c r="P29" i="48" s="1"/>
  <c r="S29" i="48" s="1"/>
  <c r="T29" i="48" s="1"/>
  <c r="O28" i="48"/>
  <c r="P28" i="48" s="1"/>
  <c r="S28" i="48" s="1"/>
  <c r="T28" i="48" s="1"/>
  <c r="O27" i="48"/>
  <c r="P27" i="48" s="1"/>
  <c r="S27" i="48" s="1"/>
  <c r="T27" i="48" s="1"/>
  <c r="O26" i="48"/>
  <c r="P26" i="48" s="1"/>
  <c r="S26" i="48" s="1"/>
  <c r="O25" i="48"/>
  <c r="P25" i="48" s="1"/>
  <c r="S25" i="48" s="1"/>
  <c r="O24" i="48"/>
  <c r="P24" i="48" s="1"/>
  <c r="S24" i="48" s="1"/>
  <c r="O23" i="48"/>
  <c r="P23" i="48" s="1"/>
  <c r="S23" i="48" s="1"/>
  <c r="T23" i="48" s="1"/>
  <c r="O22" i="48"/>
  <c r="P22" i="48"/>
  <c r="S22" i="48" s="1"/>
  <c r="T22" i="48" s="1"/>
  <c r="O21" i="48"/>
  <c r="P21" i="48" s="1"/>
  <c r="S21" i="48" s="1"/>
  <c r="T21" i="48" s="1"/>
  <c r="O19" i="48"/>
  <c r="P19" i="48" s="1"/>
  <c r="S19" i="48" s="1"/>
  <c r="T19" i="48" s="1"/>
  <c r="O18" i="48"/>
  <c r="P18" i="48" s="1"/>
  <c r="S18" i="48" s="1"/>
  <c r="Y18" i="48" s="1"/>
  <c r="Z18" i="48" s="1"/>
  <c r="O17" i="48"/>
  <c r="P17" i="48" s="1"/>
  <c r="S17" i="48" s="1"/>
  <c r="O16" i="48"/>
  <c r="P16" i="48" s="1"/>
  <c r="S16" i="48" s="1"/>
  <c r="Y16" i="48" s="1"/>
  <c r="Z16" i="48" s="1"/>
  <c r="O15" i="48"/>
  <c r="P15" i="48" s="1"/>
  <c r="S15" i="48" s="1"/>
  <c r="T15" i="48" s="1"/>
  <c r="O14" i="48"/>
  <c r="P14" i="48" s="1"/>
  <c r="S14" i="48" s="1"/>
  <c r="Y14" i="48" s="1"/>
  <c r="Z14" i="48" s="1"/>
  <c r="O13" i="48"/>
  <c r="P13" i="48" s="1"/>
  <c r="S13" i="48" s="1"/>
  <c r="T13" i="48" s="1"/>
  <c r="O12" i="48"/>
  <c r="P12" i="48" s="1"/>
  <c r="S12" i="48" s="1"/>
  <c r="T12" i="48" s="1"/>
  <c r="O11" i="48"/>
  <c r="P11" i="48" s="1"/>
  <c r="S11" i="48" s="1"/>
  <c r="T11" i="48" s="1"/>
  <c r="O10" i="48"/>
  <c r="P10" i="48" s="1"/>
  <c r="S10" i="48" s="1"/>
  <c r="O9" i="48"/>
  <c r="P9" i="48" s="1"/>
  <c r="S9" i="48" s="1"/>
  <c r="T9" i="48" s="1"/>
  <c r="O33" i="27"/>
  <c r="P33" i="27" s="1"/>
  <c r="S33" i="27" s="1"/>
  <c r="T33" i="27" s="1"/>
  <c r="O32" i="27"/>
  <c r="P32" i="27" s="1"/>
  <c r="S32" i="27" s="1"/>
  <c r="Y32" i="27" s="1"/>
  <c r="Z32" i="27" s="1"/>
  <c r="O31" i="27"/>
  <c r="P31" i="27" s="1"/>
  <c r="S31" i="27" s="1"/>
  <c r="T31" i="27" s="1"/>
  <c r="O30" i="27"/>
  <c r="P30" i="27" s="1"/>
  <c r="S30" i="27" s="1"/>
  <c r="O29" i="27"/>
  <c r="P29" i="27" s="1"/>
  <c r="S29" i="27" s="1"/>
  <c r="O28" i="27"/>
  <c r="P28" i="27" s="1"/>
  <c r="S28" i="27" s="1"/>
  <c r="Y28" i="27" s="1"/>
  <c r="Z28" i="27" s="1"/>
  <c r="O27" i="27"/>
  <c r="P27" i="27" s="1"/>
  <c r="S27" i="27" s="1"/>
  <c r="T27" i="27" s="1"/>
  <c r="O26" i="27"/>
  <c r="P26" i="27" s="1"/>
  <c r="S26" i="27" s="1"/>
  <c r="T26" i="27" s="1"/>
  <c r="O25" i="27"/>
  <c r="P25" i="27" s="1"/>
  <c r="S25" i="27" s="1"/>
  <c r="O24" i="27"/>
  <c r="P24" i="27" s="1"/>
  <c r="S24" i="27" s="1"/>
  <c r="O23" i="27"/>
  <c r="P23" i="27" s="1"/>
  <c r="S23" i="27" s="1"/>
  <c r="O22" i="27"/>
  <c r="P22" i="27" s="1"/>
  <c r="S22" i="27" s="1"/>
  <c r="T22" i="27" s="1"/>
  <c r="O21" i="27"/>
  <c r="P21" i="27" s="1"/>
  <c r="S21" i="27" s="1"/>
  <c r="Y21" i="27" s="1"/>
  <c r="Z21" i="27" s="1"/>
  <c r="O20" i="27"/>
  <c r="P20" i="27" s="1"/>
  <c r="S20" i="27" s="1"/>
  <c r="T20" i="27" s="1"/>
  <c r="O19" i="27"/>
  <c r="P19" i="27" s="1"/>
  <c r="S19" i="27" s="1"/>
  <c r="T19" i="27" s="1"/>
  <c r="O18" i="27"/>
  <c r="P18" i="27" s="1"/>
  <c r="S18" i="27" s="1"/>
  <c r="O17" i="27"/>
  <c r="P17" i="27" s="1"/>
  <c r="S17" i="27" s="1"/>
  <c r="O16" i="27"/>
  <c r="P16" i="27" s="1"/>
  <c r="S16" i="27" s="1"/>
  <c r="T16" i="27" s="1"/>
  <c r="O15" i="27"/>
  <c r="P15" i="27" s="1"/>
  <c r="S15" i="27" s="1"/>
  <c r="Y15" i="27" s="1"/>
  <c r="Z15" i="27" s="1"/>
  <c r="O14" i="27"/>
  <c r="P14" i="27" s="1"/>
  <c r="S14" i="27" s="1"/>
  <c r="Y14" i="27" s="1"/>
  <c r="Z14" i="27" s="1"/>
  <c r="O13" i="27"/>
  <c r="P13" i="27" s="1"/>
  <c r="S13" i="27" s="1"/>
  <c r="Y13" i="27" s="1"/>
  <c r="Z13" i="27" s="1"/>
  <c r="O12" i="27"/>
  <c r="P12" i="27" s="1"/>
  <c r="S12" i="27" s="1"/>
  <c r="Y12" i="27" s="1"/>
  <c r="Z12" i="27" s="1"/>
  <c r="O11" i="27"/>
  <c r="P11" i="27" s="1"/>
  <c r="S11" i="27" s="1"/>
  <c r="Y11" i="27" s="1"/>
  <c r="Z11" i="27" s="1"/>
  <c r="O10" i="27"/>
  <c r="P10" i="27" s="1"/>
  <c r="S10" i="27" s="1"/>
  <c r="T10" i="27" s="1"/>
  <c r="O9" i="27"/>
  <c r="P9" i="27" s="1"/>
  <c r="S9" i="27" s="1"/>
  <c r="Y9" i="27" s="1"/>
  <c r="Z9" i="27" s="1"/>
  <c r="O18" i="44"/>
  <c r="P18" i="44" s="1"/>
  <c r="S18" i="44" s="1"/>
  <c r="T18" i="44" s="1"/>
  <c r="O17" i="44"/>
  <c r="P17" i="44" s="1"/>
  <c r="S17" i="44" s="1"/>
  <c r="O16" i="44"/>
  <c r="P16" i="44" s="1"/>
  <c r="S16" i="44" s="1"/>
  <c r="Y16" i="44" s="1"/>
  <c r="Z16" i="44" s="1"/>
  <c r="O15" i="44"/>
  <c r="P15" i="44" s="1"/>
  <c r="S15" i="44" s="1"/>
  <c r="T15" i="44" s="1"/>
  <c r="O14" i="44"/>
  <c r="P14" i="44" s="1"/>
  <c r="S14" i="44" s="1"/>
  <c r="Y14" i="44" s="1"/>
  <c r="Z14" i="44" s="1"/>
  <c r="O13" i="44"/>
  <c r="P13" i="44" s="1"/>
  <c r="S13" i="44" s="1"/>
  <c r="O12" i="44"/>
  <c r="P12" i="44" s="1"/>
  <c r="S12" i="44" s="1"/>
  <c r="T12" i="44" s="1"/>
  <c r="O11" i="44"/>
  <c r="P11" i="44" s="1"/>
  <c r="S11" i="44" s="1"/>
  <c r="Y11" i="44" s="1"/>
  <c r="Z11" i="44" s="1"/>
  <c r="O10" i="44"/>
  <c r="P10" i="44" s="1"/>
  <c r="S10" i="44" s="1"/>
  <c r="O9" i="44"/>
  <c r="P9" i="44" s="1"/>
  <c r="S9" i="44" s="1"/>
  <c r="O8" i="44"/>
  <c r="P8" i="44" s="1"/>
  <c r="S8" i="44" s="1"/>
  <c r="Y8" i="44" s="1"/>
  <c r="Z8" i="44" s="1"/>
  <c r="O19" i="55"/>
  <c r="P19" i="55" s="1"/>
  <c r="S19" i="55" s="1"/>
  <c r="Y19" i="55" s="1"/>
  <c r="Z19" i="55" s="1"/>
  <c r="O18" i="55"/>
  <c r="P18" i="55" s="1"/>
  <c r="S18" i="55" s="1"/>
  <c r="T18" i="55" s="1"/>
  <c r="O17" i="55"/>
  <c r="P17" i="55" s="1"/>
  <c r="S17" i="55" s="1"/>
  <c r="Y17" i="55" s="1"/>
  <c r="Z17" i="55" s="1"/>
  <c r="O16" i="55"/>
  <c r="P16" i="55" s="1"/>
  <c r="S16" i="55" s="1"/>
  <c r="T16" i="55" s="1"/>
  <c r="O15" i="55"/>
  <c r="P15" i="55" s="1"/>
  <c r="S15" i="55" s="1"/>
  <c r="T15" i="55" s="1"/>
  <c r="O14" i="55"/>
  <c r="P14" i="55" s="1"/>
  <c r="S14" i="55" s="1"/>
  <c r="O13" i="55"/>
  <c r="P13" i="55" s="1"/>
  <c r="S13" i="55" s="1"/>
  <c r="T13" i="55" s="1"/>
  <c r="O12" i="55"/>
  <c r="P12" i="55"/>
  <c r="S12" i="55" s="1"/>
  <c r="Y12" i="55" s="1"/>
  <c r="Z12" i="55" s="1"/>
  <c r="O11" i="55"/>
  <c r="P11" i="55" s="1"/>
  <c r="S11" i="55" s="1"/>
  <c r="T11" i="55" s="1"/>
  <c r="O10" i="55"/>
  <c r="P10" i="55" s="1"/>
  <c r="S10" i="55" s="1"/>
  <c r="O9" i="55"/>
  <c r="P9" i="55" s="1"/>
  <c r="S9" i="55" s="1"/>
  <c r="Y9" i="55" s="1"/>
  <c r="Z9" i="55" s="1"/>
  <c r="O31" i="52"/>
  <c r="P31" i="52" s="1"/>
  <c r="S31" i="52" s="1"/>
  <c r="T31" i="52" s="1"/>
  <c r="O30" i="52"/>
  <c r="P30" i="52" s="1"/>
  <c r="S30" i="52" s="1"/>
  <c r="O29" i="52"/>
  <c r="P29" i="52" s="1"/>
  <c r="S29" i="52" s="1"/>
  <c r="T29" i="52" s="1"/>
  <c r="O28" i="52"/>
  <c r="P28" i="52" s="1"/>
  <c r="S28" i="52" s="1"/>
  <c r="O27" i="52"/>
  <c r="P27" i="52" s="1"/>
  <c r="S27" i="52" s="1"/>
  <c r="O26" i="52"/>
  <c r="P26" i="52" s="1"/>
  <c r="S26" i="52" s="1"/>
  <c r="T26" i="52" s="1"/>
  <c r="O25" i="52"/>
  <c r="P25" i="52" s="1"/>
  <c r="S25" i="52" s="1"/>
  <c r="O24" i="52"/>
  <c r="P24" i="52" s="1"/>
  <c r="S24" i="52" s="1"/>
  <c r="O23" i="52"/>
  <c r="P23" i="52" s="1"/>
  <c r="S23" i="52" s="1"/>
  <c r="O22" i="52"/>
  <c r="P22" i="52" s="1"/>
  <c r="S22" i="52" s="1"/>
  <c r="O21" i="52"/>
  <c r="P21" i="52" s="1"/>
  <c r="S21" i="52" s="1"/>
  <c r="T21" i="52" s="1"/>
  <c r="O20" i="52"/>
  <c r="P20" i="52" s="1"/>
  <c r="S20" i="52" s="1"/>
  <c r="Y20" i="52" s="1"/>
  <c r="Z20" i="52" s="1"/>
  <c r="O18" i="52"/>
  <c r="P18" i="52"/>
  <c r="S18" i="52" s="1"/>
  <c r="T18" i="52" s="1"/>
  <c r="O17" i="52"/>
  <c r="P17" i="52" s="1"/>
  <c r="S17" i="52" s="1"/>
  <c r="O16" i="52"/>
  <c r="P16" i="52" s="1"/>
  <c r="S16" i="52" s="1"/>
  <c r="Y16" i="52" s="1"/>
  <c r="Z16" i="52" s="1"/>
  <c r="O15" i="52"/>
  <c r="P15" i="52" s="1"/>
  <c r="S15" i="52" s="1"/>
  <c r="O14" i="52"/>
  <c r="P14" i="52" s="1"/>
  <c r="S14" i="52" s="1"/>
  <c r="Y14" i="52" s="1"/>
  <c r="Z14" i="52" s="1"/>
  <c r="O13" i="52"/>
  <c r="P13" i="52" s="1"/>
  <c r="S13" i="52" s="1"/>
  <c r="O12" i="52"/>
  <c r="P12" i="52" s="1"/>
  <c r="S12" i="52" s="1"/>
  <c r="Y12" i="52" s="1"/>
  <c r="Z12" i="52" s="1"/>
  <c r="O11" i="52"/>
  <c r="P11" i="52" s="1"/>
  <c r="S11" i="52" s="1"/>
  <c r="Y11" i="52" s="1"/>
  <c r="Z11" i="52" s="1"/>
  <c r="O10" i="52"/>
  <c r="P10" i="52" s="1"/>
  <c r="S10" i="52" s="1"/>
  <c r="Y10" i="52" s="1"/>
  <c r="Z10" i="52" s="1"/>
  <c r="O9" i="52"/>
  <c r="P9" i="52" s="1"/>
  <c r="S9" i="52" s="1"/>
  <c r="O8" i="52"/>
  <c r="P8" i="52" s="1"/>
  <c r="S8" i="52" s="1"/>
  <c r="O47" i="54"/>
  <c r="P47" i="54" s="1"/>
  <c r="S47" i="54" s="1"/>
  <c r="O46" i="54"/>
  <c r="P46" i="54" s="1"/>
  <c r="S46" i="54" s="1"/>
  <c r="O45" i="54"/>
  <c r="P45" i="54" s="1"/>
  <c r="S45" i="54" s="1"/>
  <c r="T45" i="54" s="1"/>
  <c r="O44" i="54"/>
  <c r="P44" i="54" s="1"/>
  <c r="S44" i="54" s="1"/>
  <c r="O43" i="54"/>
  <c r="P43" i="54" s="1"/>
  <c r="S43" i="54" s="1"/>
  <c r="Y43" i="54" s="1"/>
  <c r="Z43" i="54" s="1"/>
  <c r="O42" i="54"/>
  <c r="P42" i="54" s="1"/>
  <c r="S42" i="54" s="1"/>
  <c r="O41" i="54"/>
  <c r="P41" i="54" s="1"/>
  <c r="S41" i="54" s="1"/>
  <c r="Y41" i="54" s="1"/>
  <c r="Z41" i="54" s="1"/>
  <c r="O40" i="54"/>
  <c r="P40" i="54" s="1"/>
  <c r="S40" i="54" s="1"/>
  <c r="T40" i="54" s="1"/>
  <c r="O39" i="54"/>
  <c r="P39" i="54" s="1"/>
  <c r="S39" i="54" s="1"/>
  <c r="O38" i="54"/>
  <c r="P38" i="54" s="1"/>
  <c r="S38" i="54" s="1"/>
  <c r="O37" i="54"/>
  <c r="P37" i="54" s="1"/>
  <c r="S37" i="54" s="1"/>
  <c r="Y37" i="54" s="1"/>
  <c r="Z37" i="54" s="1"/>
  <c r="O33" i="54"/>
  <c r="P33" i="54" s="1"/>
  <c r="S33" i="54"/>
  <c r="T33" i="54" s="1"/>
  <c r="O32" i="54"/>
  <c r="P32" i="54" s="1"/>
  <c r="S32" i="54" s="1"/>
  <c r="O31" i="54"/>
  <c r="P31" i="54" s="1"/>
  <c r="S31" i="54" s="1"/>
  <c r="O30" i="54"/>
  <c r="P30" i="54" s="1"/>
  <c r="S30" i="54" s="1"/>
  <c r="O29" i="54"/>
  <c r="P29" i="54" s="1"/>
  <c r="S29" i="54" s="1"/>
  <c r="O28" i="54"/>
  <c r="P28" i="54" s="1"/>
  <c r="S28" i="54" s="1"/>
  <c r="O27" i="54"/>
  <c r="P27" i="54" s="1"/>
  <c r="S27" i="54" s="1"/>
  <c r="O26" i="54"/>
  <c r="P26" i="54" s="1"/>
  <c r="S26" i="54" s="1"/>
  <c r="O25" i="54"/>
  <c r="P25" i="54" s="1"/>
  <c r="S25" i="54" s="1"/>
  <c r="O24" i="54"/>
  <c r="P24" i="54" s="1"/>
  <c r="S24" i="54" s="1"/>
  <c r="O23" i="54"/>
  <c r="P23" i="54" s="1"/>
  <c r="S23" i="54" s="1"/>
  <c r="O22" i="54"/>
  <c r="P22" i="54" s="1"/>
  <c r="S22" i="54" s="1"/>
  <c r="O21" i="54"/>
  <c r="P21" i="54" s="1"/>
  <c r="S21" i="54" s="1"/>
  <c r="O20" i="54"/>
  <c r="P20" i="54" s="1"/>
  <c r="S20" i="54" s="1"/>
  <c r="O19" i="54"/>
  <c r="P19" i="54" s="1"/>
  <c r="S19" i="54" s="1"/>
  <c r="O18" i="54"/>
  <c r="P18" i="54" s="1"/>
  <c r="S18" i="54" s="1"/>
  <c r="Y18" i="54" s="1"/>
  <c r="Z18" i="54" s="1"/>
  <c r="O17" i="54"/>
  <c r="P17" i="54" s="1"/>
  <c r="S17" i="54" s="1"/>
  <c r="O16" i="54"/>
  <c r="P16" i="54" s="1"/>
  <c r="S16" i="54" s="1"/>
  <c r="O15" i="54"/>
  <c r="P15" i="54" s="1"/>
  <c r="S15" i="54" s="1"/>
  <c r="O14" i="54"/>
  <c r="P14" i="54" s="1"/>
  <c r="S14" i="54" s="1"/>
  <c r="O13" i="54"/>
  <c r="P13" i="54" s="1"/>
  <c r="S13" i="54" s="1"/>
  <c r="O12" i="54"/>
  <c r="P12" i="54" s="1"/>
  <c r="S12" i="54" s="1"/>
  <c r="O11" i="54"/>
  <c r="P11" i="54" s="1"/>
  <c r="S11" i="54" s="1"/>
  <c r="O10" i="54"/>
  <c r="P10" i="54" s="1"/>
  <c r="S10" i="54" s="1"/>
  <c r="O9" i="54"/>
  <c r="P9" i="54" s="1"/>
  <c r="S9" i="54" s="1"/>
  <c r="O21" i="51"/>
  <c r="P21" i="51" s="1"/>
  <c r="S21" i="51" s="1"/>
  <c r="O20" i="51"/>
  <c r="P20" i="51" s="1"/>
  <c r="S20" i="51" s="1"/>
  <c r="O19" i="51"/>
  <c r="P19" i="51" s="1"/>
  <c r="S19" i="51" s="1"/>
  <c r="O18" i="51"/>
  <c r="P18" i="51" s="1"/>
  <c r="S18" i="51" s="1"/>
  <c r="O17" i="51"/>
  <c r="P17" i="51" s="1"/>
  <c r="S17" i="51" s="1"/>
  <c r="O16" i="51"/>
  <c r="P16" i="51" s="1"/>
  <c r="S16" i="51" s="1"/>
  <c r="O15" i="51"/>
  <c r="P15" i="51" s="1"/>
  <c r="S15" i="51" s="1"/>
  <c r="O14" i="51"/>
  <c r="P14" i="51"/>
  <c r="S14" i="51"/>
  <c r="Y14" i="51" s="1"/>
  <c r="Z14" i="51" s="1"/>
  <c r="O13" i="51"/>
  <c r="P13" i="51" s="1"/>
  <c r="S13" i="51" s="1"/>
  <c r="O12" i="51"/>
  <c r="P12" i="51" s="1"/>
  <c r="S12" i="51" s="1"/>
  <c r="O11" i="51"/>
  <c r="P11" i="51" s="1"/>
  <c r="S11" i="51" s="1"/>
  <c r="O10" i="51"/>
  <c r="P10" i="51" s="1"/>
  <c r="S10" i="51" s="1"/>
  <c r="O9" i="51"/>
  <c r="P9" i="51" s="1"/>
  <c r="S9" i="51" s="1"/>
  <c r="Y15" i="52"/>
  <c r="Z15" i="52" s="1"/>
  <c r="T15" i="52"/>
  <c r="Y16" i="66"/>
  <c r="Z16" i="66" s="1"/>
  <c r="Y19" i="27"/>
  <c r="Z19" i="27" s="1"/>
  <c r="T13" i="44"/>
  <c r="Y13" i="44"/>
  <c r="Z13" i="44"/>
  <c r="Y10" i="65"/>
  <c r="Z10" i="65" s="1"/>
  <c r="T11" i="27" l="1"/>
  <c r="Y15" i="65"/>
  <c r="Z15" i="65" s="1"/>
  <c r="Y26" i="52"/>
  <c r="Z26" i="52" s="1"/>
  <c r="T28" i="27"/>
  <c r="Y20" i="27"/>
  <c r="Z20" i="27" s="1"/>
  <c r="T13" i="27"/>
  <c r="Y27" i="27"/>
  <c r="Z27" i="27" s="1"/>
  <c r="Y45" i="54"/>
  <c r="Z45" i="54" s="1"/>
  <c r="Y31" i="27"/>
  <c r="Z31" i="27" s="1"/>
  <c r="Y16" i="65"/>
  <c r="Z16" i="65" s="1"/>
  <c r="T24" i="27"/>
  <c r="Y24" i="27"/>
  <c r="Z24" i="27" s="1"/>
  <c r="T26" i="54"/>
  <c r="Y26" i="54"/>
  <c r="Z26" i="54" s="1"/>
  <c r="T17" i="27"/>
  <c r="Y17" i="27"/>
  <c r="Z17" i="27" s="1"/>
  <c r="T13" i="66"/>
  <c r="Y10" i="27"/>
  <c r="Z10" i="27" s="1"/>
  <c r="T14" i="51"/>
  <c r="Y32" i="48"/>
  <c r="Z32" i="48" s="1"/>
  <c r="T14" i="52"/>
  <c r="Y13" i="65"/>
  <c r="Z13" i="65" s="1"/>
  <c r="Y15" i="44"/>
  <c r="Z15" i="44" s="1"/>
  <c r="Y15" i="48"/>
  <c r="Z15" i="48" s="1"/>
  <c r="T14" i="48"/>
  <c r="T17" i="65"/>
  <c r="Y17" i="65"/>
  <c r="Z17" i="65" s="1"/>
  <c r="T14" i="65"/>
  <c r="T30" i="27"/>
  <c r="Y30" i="27"/>
  <c r="Z30" i="27" s="1"/>
  <c r="Y26" i="27"/>
  <c r="Z26" i="27" s="1"/>
  <c r="T21" i="27"/>
  <c r="T14" i="27"/>
  <c r="T9" i="27"/>
  <c r="T46" i="54"/>
  <c r="Y46" i="54"/>
  <c r="Z46" i="54" s="1"/>
  <c r="Y32" i="54"/>
  <c r="Z32" i="54" s="1"/>
  <c r="T32" i="54"/>
  <c r="T17" i="52"/>
  <c r="Y17" i="52"/>
  <c r="Z17" i="52" s="1"/>
  <c r="T9" i="52"/>
  <c r="Y9" i="52"/>
  <c r="Z9" i="52" s="1"/>
  <c r="Y32" i="52"/>
  <c r="Z32" i="52" s="1"/>
  <c r="T16" i="52"/>
  <c r="Y8" i="66"/>
  <c r="Z8" i="66" s="1"/>
  <c r="Y30" i="66"/>
  <c r="Z30" i="66" s="1"/>
  <c r="Y20" i="66"/>
  <c r="Z20" i="66" s="1"/>
  <c r="T10" i="66"/>
  <c r="Y11" i="66"/>
  <c r="Z11" i="66" s="1"/>
  <c r="T17" i="66"/>
  <c r="T22" i="69"/>
  <c r="T25" i="69"/>
  <c r="Y31" i="48"/>
  <c r="Z31" i="48" s="1"/>
  <c r="Y19" i="48"/>
  <c r="Z19" i="48" s="1"/>
  <c r="T30" i="48"/>
  <c r="Y23" i="48"/>
  <c r="Z23" i="48" s="1"/>
  <c r="Y21" i="48"/>
  <c r="Z21" i="48" s="1"/>
  <c r="Y17" i="44"/>
  <c r="Z17" i="44" s="1"/>
  <c r="T17" i="44"/>
  <c r="Y12" i="44"/>
  <c r="Z12" i="44" s="1"/>
  <c r="Y18" i="44"/>
  <c r="Z18" i="44" s="1"/>
  <c r="Y17" i="70"/>
  <c r="Z17" i="70" s="1"/>
  <c r="T17" i="70"/>
  <c r="Y13" i="55"/>
  <c r="Z13" i="55" s="1"/>
  <c r="T17" i="55"/>
  <c r="T12" i="55"/>
  <c r="T19" i="73"/>
  <c r="Y25" i="73"/>
  <c r="Z25" i="73" s="1"/>
  <c r="Y27" i="73"/>
  <c r="Z27" i="73" s="1"/>
  <c r="T10" i="55"/>
  <c r="Y10" i="55"/>
  <c r="Z10" i="55" s="1"/>
  <c r="Y11" i="55"/>
  <c r="Z11" i="55" s="1"/>
  <c r="Y18" i="55"/>
  <c r="Z18" i="55" s="1"/>
  <c r="Y31" i="72"/>
  <c r="Z31" i="72" s="1"/>
  <c r="Y14" i="73"/>
  <c r="Z14" i="73" s="1"/>
  <c r="Y28" i="62"/>
  <c r="Z28" i="62" s="1"/>
  <c r="Y20" i="62"/>
  <c r="Z20" i="62" s="1"/>
  <c r="Y12" i="62"/>
  <c r="Z12" i="62" s="1"/>
  <c r="T14" i="62"/>
  <c r="Y24" i="62"/>
  <c r="Z24" i="62" s="1"/>
  <c r="Y32" i="74"/>
  <c r="Z32" i="74" s="1"/>
  <c r="Y42" i="74"/>
  <c r="Z42" i="74" s="1"/>
  <c r="Y11" i="74"/>
  <c r="Z11" i="74" s="1"/>
  <c r="Y27" i="62"/>
  <c r="Z27" i="62" s="1"/>
  <c r="Y11" i="62"/>
  <c r="Z11" i="62" s="1"/>
  <c r="T21" i="62"/>
  <c r="T31" i="62"/>
  <c r="T30" i="62"/>
  <c r="Y23" i="62"/>
  <c r="Z23" i="62" s="1"/>
  <c r="Y18" i="62"/>
  <c r="Z18" i="62" s="1"/>
  <c r="T28" i="73"/>
  <c r="Y28" i="73"/>
  <c r="Z28" i="73" s="1"/>
  <c r="T21" i="73"/>
  <c r="T18" i="73"/>
  <c r="T29" i="73"/>
  <c r="Y29" i="72"/>
  <c r="Z29" i="72" s="1"/>
  <c r="T29" i="72"/>
  <c r="Y27" i="72"/>
  <c r="Z27" i="72" s="1"/>
  <c r="T13" i="72"/>
  <c r="Y9" i="71"/>
  <c r="Z9" i="71" s="1"/>
  <c r="T9" i="71"/>
  <c r="T24" i="48"/>
  <c r="Y24" i="48"/>
  <c r="Z24" i="48" s="1"/>
  <c r="Y28" i="48"/>
  <c r="Z28" i="48" s="1"/>
  <c r="T18" i="48"/>
  <c r="Y9" i="48"/>
  <c r="Z9" i="48" s="1"/>
  <c r="Y29" i="48"/>
  <c r="Z29" i="48" s="1"/>
  <c r="Y11" i="48"/>
  <c r="Z11" i="48" s="1"/>
  <c r="Y22" i="48"/>
  <c r="Z22" i="48" s="1"/>
  <c r="Y32" i="66"/>
  <c r="Z32" i="66" s="1"/>
  <c r="T24" i="66"/>
  <c r="Y15" i="66"/>
  <c r="Z15" i="66" s="1"/>
  <c r="Y14" i="66"/>
  <c r="Z14" i="66" s="1"/>
  <c r="T22" i="66"/>
  <c r="T12" i="66"/>
  <c r="T33" i="66"/>
  <c r="T10" i="52"/>
  <c r="T11" i="52"/>
  <c r="Y18" i="52"/>
  <c r="Z18" i="52" s="1"/>
  <c r="T42" i="54"/>
  <c r="Y42" i="54"/>
  <c r="Z42" i="54" s="1"/>
  <c r="T18" i="54"/>
  <c r="T43" i="54"/>
  <c r="T37" i="54"/>
  <c r="T31" i="74"/>
  <c r="Y40" i="74"/>
  <c r="Z40" i="74" s="1"/>
  <c r="Y39" i="74"/>
  <c r="Z39" i="74" s="1"/>
  <c r="T41" i="74"/>
  <c r="T9" i="74"/>
  <c r="Y43" i="74"/>
  <c r="Z43" i="74" s="1"/>
  <c r="T13" i="74"/>
  <c r="Y46" i="74"/>
  <c r="Z46" i="74" s="1"/>
  <c r="T47" i="74"/>
  <c r="T48" i="74"/>
  <c r="Y45" i="74"/>
  <c r="Z45" i="74" s="1"/>
  <c r="T35" i="74"/>
  <c r="T14" i="74"/>
  <c r="Y16" i="74"/>
  <c r="Z16" i="74" s="1"/>
  <c r="T34" i="74"/>
  <c r="Y14" i="55"/>
  <c r="Z14" i="55" s="1"/>
  <c r="T14" i="55"/>
  <c r="T38" i="54"/>
  <c r="Y38" i="54"/>
  <c r="Z38" i="54" s="1"/>
  <c r="Y27" i="66"/>
  <c r="Z27" i="66" s="1"/>
  <c r="T27" i="66"/>
  <c r="Y22" i="71"/>
  <c r="Z22" i="71" s="1"/>
  <c r="T22" i="71"/>
  <c r="Y44" i="54"/>
  <c r="Z44" i="54" s="1"/>
  <c r="T44" i="54"/>
  <c r="T9" i="65"/>
  <c r="Y9" i="65"/>
  <c r="Z9" i="65" s="1"/>
  <c r="T16" i="62"/>
  <c r="Y16" i="62"/>
  <c r="Z16" i="62" s="1"/>
  <c r="T28" i="52"/>
  <c r="Y28" i="52"/>
  <c r="Z28" i="52" s="1"/>
  <c r="T17" i="73"/>
  <c r="Y17" i="73"/>
  <c r="Z17" i="73" s="1"/>
  <c r="Y10" i="44"/>
  <c r="Z10" i="44" s="1"/>
  <c r="T10" i="44"/>
  <c r="Y25" i="62"/>
  <c r="Z25" i="62" s="1"/>
  <c r="T25" i="62"/>
  <c r="Y12" i="71"/>
  <c r="Z12" i="71" s="1"/>
  <c r="T12" i="71"/>
  <c r="Y21" i="72"/>
  <c r="Z21" i="72" s="1"/>
  <c r="T21" i="72"/>
  <c r="T31" i="73"/>
  <c r="Y31" i="73"/>
  <c r="Z31" i="73" s="1"/>
  <c r="Y31" i="54"/>
  <c r="Z31" i="54" s="1"/>
  <c r="T31" i="54"/>
  <c r="T30" i="52"/>
  <c r="Y30" i="52"/>
  <c r="Z30" i="52" s="1"/>
  <c r="T11" i="69"/>
  <c r="Y11" i="69"/>
  <c r="Z11" i="69" s="1"/>
  <c r="Y13" i="48"/>
  <c r="Z13" i="48" s="1"/>
  <c r="T23" i="52"/>
  <c r="Y23" i="52"/>
  <c r="Z23" i="52" s="1"/>
  <c r="Y15" i="72"/>
  <c r="Z15" i="72" s="1"/>
  <c r="T15" i="72"/>
  <c r="T16" i="73"/>
  <c r="Y16" i="73"/>
  <c r="Z16" i="73" s="1"/>
  <c r="T23" i="27"/>
  <c r="Y23" i="27"/>
  <c r="Z23" i="27" s="1"/>
  <c r="Y10" i="62"/>
  <c r="Z10" i="62" s="1"/>
  <c r="T10" i="62"/>
  <c r="Y31" i="66"/>
  <c r="Z31" i="66" s="1"/>
  <c r="T31" i="66"/>
  <c r="T14" i="72"/>
  <c r="T17" i="48"/>
  <c r="Y17" i="48"/>
  <c r="Z17" i="48" s="1"/>
  <c r="T21" i="66"/>
  <c r="Y44" i="74"/>
  <c r="Z44" i="74" s="1"/>
  <c r="T44" i="74"/>
  <c r="Y15" i="55"/>
  <c r="Z15" i="55" s="1"/>
  <c r="Y22" i="27"/>
  <c r="Z22" i="27" s="1"/>
  <c r="Y40" i="54"/>
  <c r="Z40" i="54" s="1"/>
  <c r="T9" i="62"/>
  <c r="T9" i="44"/>
  <c r="Y9" i="44"/>
  <c r="Z9" i="44" s="1"/>
  <c r="T13" i="62"/>
  <c r="Y13" i="62"/>
  <c r="Z13" i="62" s="1"/>
  <c r="Y28" i="69"/>
  <c r="Z28" i="69" s="1"/>
  <c r="T28" i="69"/>
  <c r="Y11" i="71"/>
  <c r="Z11" i="71" s="1"/>
  <c r="T22" i="73"/>
  <c r="T17" i="72"/>
  <c r="Y17" i="72"/>
  <c r="Z17" i="72" s="1"/>
  <c r="Y29" i="27"/>
  <c r="Z29" i="27" s="1"/>
  <c r="T29" i="27"/>
  <c r="Y28" i="71"/>
  <c r="Z28" i="71" s="1"/>
  <c r="T28" i="71"/>
  <c r="Y29" i="74"/>
  <c r="Z29" i="74" s="1"/>
  <c r="T29" i="74"/>
  <c r="Y24" i="73"/>
  <c r="Z24" i="73" s="1"/>
  <c r="T24" i="73"/>
  <c r="T12" i="52"/>
  <c r="T26" i="48"/>
  <c r="Y26" i="48"/>
  <c r="Z26" i="48" s="1"/>
  <c r="T18" i="74"/>
  <c r="Y18" i="66"/>
  <c r="Z18" i="66" s="1"/>
  <c r="Y25" i="52"/>
  <c r="Z25" i="52" s="1"/>
  <c r="T25" i="52"/>
  <c r="T16" i="48"/>
  <c r="T25" i="72"/>
  <c r="T14" i="44"/>
  <c r="T12" i="27"/>
  <c r="T30" i="74"/>
  <c r="T9" i="55"/>
  <c r="T11" i="44"/>
  <c r="T32" i="27"/>
  <c r="T15" i="27"/>
  <c r="T20" i="52"/>
  <c r="Y27" i="48"/>
  <c r="Z27" i="48" s="1"/>
  <c r="T29" i="62"/>
  <c r="Y8" i="62"/>
  <c r="Z8" i="62" s="1"/>
  <c r="T27" i="52"/>
  <c r="Y27" i="52"/>
  <c r="Z27" i="52" s="1"/>
  <c r="T21" i="71"/>
  <c r="T30" i="73"/>
  <c r="T18" i="72"/>
  <c r="Y18" i="72"/>
  <c r="Z18" i="72" s="1"/>
  <c r="T31" i="69"/>
  <c r="T23" i="73"/>
  <c r="Y23" i="73"/>
  <c r="Z23" i="73" s="1"/>
  <c r="T47" i="54"/>
  <c r="Y47" i="54"/>
  <c r="Z47" i="54" s="1"/>
  <c r="T25" i="48"/>
  <c r="Y25" i="48"/>
  <c r="Z25" i="48" s="1"/>
  <c r="Y21" i="52"/>
  <c r="Z21" i="52" s="1"/>
  <c r="Y16" i="55"/>
  <c r="Z16" i="55" s="1"/>
  <c r="Y26" i="62"/>
  <c r="Z26" i="62" s="1"/>
  <c r="Y22" i="62"/>
  <c r="Z22" i="62" s="1"/>
  <c r="T22" i="62"/>
  <c r="Y25" i="27"/>
  <c r="Z25" i="27" s="1"/>
  <c r="T25" i="27"/>
  <c r="T11" i="73"/>
  <c r="Y11" i="73"/>
  <c r="Z11" i="73" s="1"/>
  <c r="T12" i="65"/>
  <c r="T16" i="44"/>
  <c r="T19" i="55"/>
  <c r="T8" i="44"/>
  <c r="Y16" i="27"/>
  <c r="Z16" i="27" s="1"/>
  <c r="Y33" i="54"/>
  <c r="Z33" i="54" s="1"/>
  <c r="T23" i="66"/>
  <c r="Y12" i="48"/>
  <c r="Z12" i="48" s="1"/>
  <c r="T29" i="54"/>
  <c r="Y29" i="54"/>
  <c r="Z29" i="54" s="1"/>
  <c r="Y10" i="48"/>
  <c r="Z10" i="48" s="1"/>
  <c r="T10" i="48"/>
  <c r="Y15" i="62"/>
  <c r="Z15" i="62" s="1"/>
  <c r="T15" i="62"/>
  <c r="T26" i="66"/>
  <c r="Y26" i="66"/>
  <c r="Z26" i="66" s="1"/>
  <c r="T16" i="68"/>
  <c r="Y14" i="70"/>
  <c r="Z14" i="70" s="1"/>
  <c r="T14" i="70"/>
  <c r="Y12" i="72"/>
  <c r="Z12" i="72" s="1"/>
  <c r="T12" i="72"/>
  <c r="Y13" i="73"/>
  <c r="Z13" i="73" s="1"/>
  <c r="T13" i="73"/>
  <c r="Y32" i="73"/>
  <c r="Z32" i="73" s="1"/>
  <c r="T32" i="73"/>
  <c r="Y29" i="52"/>
  <c r="Z29" i="52" s="1"/>
  <c r="Y31" i="52"/>
  <c r="Z31" i="52" s="1"/>
  <c r="Y8" i="52"/>
  <c r="Z8" i="52" s="1"/>
  <c r="T8" i="52"/>
  <c r="Y24" i="52"/>
  <c r="Z24" i="52" s="1"/>
  <c r="T24" i="52"/>
  <c r="Y33" i="27"/>
  <c r="Z33" i="27" s="1"/>
  <c r="Y9" i="66"/>
  <c r="Z9" i="66" s="1"/>
  <c r="Y17" i="62"/>
  <c r="Z17" i="62" s="1"/>
  <c r="T12" i="74"/>
  <c r="Y12" i="74"/>
  <c r="Z12" i="74" s="1"/>
  <c r="Y38" i="74"/>
  <c r="Z38" i="74" s="1"/>
  <c r="T11" i="65"/>
  <c r="T41" i="54"/>
  <c r="T28" i="66"/>
  <c r="Y18" i="27"/>
  <c r="Z18" i="27" s="1"/>
  <c r="T18" i="27"/>
  <c r="T15" i="68"/>
  <c r="T9" i="73"/>
  <c r="T17" i="74"/>
  <c r="Y17" i="74"/>
  <c r="Z17" i="74" s="1"/>
  <c r="Y37" i="74"/>
  <c r="Z37" i="74" s="1"/>
  <c r="T37" i="74"/>
  <c r="T25" i="66"/>
  <c r="T29" i="66"/>
  <c r="T8" i="74"/>
  <c r="T16" i="51"/>
  <c r="Y16" i="51"/>
  <c r="Z16" i="51" s="1"/>
  <c r="T23" i="54"/>
  <c r="Y23" i="54"/>
  <c r="Z23" i="54" s="1"/>
  <c r="Y27" i="54"/>
  <c r="Z27" i="54" s="1"/>
  <c r="T27" i="54"/>
  <c r="T12" i="51"/>
  <c r="Y12" i="51"/>
  <c r="Z12" i="51" s="1"/>
  <c r="T17" i="51"/>
  <c r="Y17" i="51"/>
  <c r="Z17" i="51" s="1"/>
  <c r="Y21" i="51"/>
  <c r="Z21" i="51" s="1"/>
  <c r="T21" i="51"/>
  <c r="Y14" i="54"/>
  <c r="Z14" i="54" s="1"/>
  <c r="T14" i="54"/>
  <c r="T28" i="54"/>
  <c r="Y28" i="54"/>
  <c r="Z28" i="54" s="1"/>
  <c r="T18" i="51"/>
  <c r="Y18" i="51"/>
  <c r="Z18" i="51" s="1"/>
  <c r="Y9" i="54"/>
  <c r="Z9" i="54" s="1"/>
  <c r="T9" i="54"/>
  <c r="Y24" i="54"/>
  <c r="Z24" i="54" s="1"/>
  <c r="T24" i="54"/>
  <c r="T13" i="51"/>
  <c r="Y13" i="51"/>
  <c r="Z13" i="51" s="1"/>
  <c r="Y10" i="54"/>
  <c r="Z10" i="54" s="1"/>
  <c r="T10" i="54"/>
  <c r="Y15" i="54"/>
  <c r="Z15" i="54" s="1"/>
  <c r="T15" i="54"/>
  <c r="Y19" i="54"/>
  <c r="Z19" i="54" s="1"/>
  <c r="T19" i="54"/>
  <c r="Y39" i="54"/>
  <c r="Z39" i="54" s="1"/>
  <c r="T39" i="54"/>
  <c r="T9" i="51"/>
  <c r="Y9" i="51"/>
  <c r="Z9" i="51" s="1"/>
  <c r="Y19" i="51"/>
  <c r="Z19" i="51" s="1"/>
  <c r="T19" i="51"/>
  <c r="T11" i="54"/>
  <c r="Y11" i="54"/>
  <c r="Z11" i="54" s="1"/>
  <c r="T20" i="54"/>
  <c r="Y20" i="54"/>
  <c r="Z20" i="54" s="1"/>
  <c r="Y25" i="54"/>
  <c r="Z25" i="54" s="1"/>
  <c r="T25" i="54"/>
  <c r="T30" i="54"/>
  <c r="Y30" i="54"/>
  <c r="Z30" i="54" s="1"/>
  <c r="T10" i="51"/>
  <c r="Y10" i="51"/>
  <c r="Z10" i="51" s="1"/>
  <c r="Y12" i="54"/>
  <c r="Z12" i="54" s="1"/>
  <c r="T12" i="54"/>
  <c r="T16" i="54"/>
  <c r="Y16" i="54"/>
  <c r="Z16" i="54" s="1"/>
  <c r="T21" i="54"/>
  <c r="Y21" i="54"/>
  <c r="Z21" i="54" s="1"/>
  <c r="Y20" i="51"/>
  <c r="Z20" i="51" s="1"/>
  <c r="T20" i="51"/>
  <c r="T22" i="54"/>
  <c r="Y22" i="54"/>
  <c r="Z22" i="54" s="1"/>
  <c r="T22" i="52"/>
  <c r="Y22" i="52"/>
  <c r="Z22" i="52" s="1"/>
  <c r="Y11" i="51"/>
  <c r="Z11" i="51" s="1"/>
  <c r="T11" i="51"/>
  <c r="T15" i="51"/>
  <c r="Y15" i="51"/>
  <c r="Z15" i="51" s="1"/>
  <c r="T13" i="54"/>
  <c r="Y13" i="54"/>
  <c r="Z13" i="54" s="1"/>
  <c r="T17" i="54"/>
  <c r="Y17" i="54"/>
  <c r="Z17" i="54" s="1"/>
  <c r="Y13" i="52"/>
  <c r="Z13" i="52" s="1"/>
  <c r="T13" i="52"/>
  <c r="Y12" i="68"/>
  <c r="Z12" i="68" s="1"/>
  <c r="T12" i="68"/>
  <c r="T17" i="68"/>
  <c r="Y17" i="68"/>
  <c r="Z17" i="68" s="1"/>
  <c r="T15" i="69"/>
  <c r="Y15" i="69"/>
  <c r="Z15" i="69" s="1"/>
  <c r="Y27" i="69"/>
  <c r="Z27" i="69" s="1"/>
  <c r="T27" i="69"/>
  <c r="Y18" i="71"/>
  <c r="Z18" i="71" s="1"/>
  <c r="T18" i="71"/>
  <c r="T24" i="71"/>
  <c r="Y24" i="71"/>
  <c r="Z24" i="71" s="1"/>
  <c r="Y31" i="71"/>
  <c r="Z31" i="71" s="1"/>
  <c r="T31" i="71"/>
  <c r="Y19" i="72"/>
  <c r="Z19" i="72" s="1"/>
  <c r="T19" i="72"/>
  <c r="Y10" i="73"/>
  <c r="Z10" i="73" s="1"/>
  <c r="T10" i="73"/>
  <c r="Y13" i="68"/>
  <c r="Z13" i="68" s="1"/>
  <c r="T13" i="68"/>
  <c r="T18" i="68"/>
  <c r="Y18" i="68"/>
  <c r="Z18" i="68" s="1"/>
  <c r="Y16" i="69"/>
  <c r="Z16" i="69" s="1"/>
  <c r="T16" i="69"/>
  <c r="T8" i="70"/>
  <c r="Y8" i="70"/>
  <c r="Z8" i="70" s="1"/>
  <c r="T25" i="71"/>
  <c r="Y25" i="71"/>
  <c r="Z25" i="71" s="1"/>
  <c r="Y32" i="71"/>
  <c r="Z32" i="71" s="1"/>
  <c r="T32" i="71"/>
  <c r="Y14" i="68"/>
  <c r="Z14" i="68" s="1"/>
  <c r="T14" i="68"/>
  <c r="Y19" i="68"/>
  <c r="Z19" i="68" s="1"/>
  <c r="T19" i="68"/>
  <c r="Y12" i="69"/>
  <c r="Z12" i="69" s="1"/>
  <c r="T12" i="69"/>
  <c r="T17" i="69"/>
  <c r="Y17" i="69"/>
  <c r="Z17" i="69" s="1"/>
  <c r="Y23" i="69"/>
  <c r="Z23" i="69" s="1"/>
  <c r="T23" i="69"/>
  <c r="T9" i="70"/>
  <c r="Y9" i="70"/>
  <c r="Z9" i="70" s="1"/>
  <c r="Y19" i="71"/>
  <c r="Z19" i="71" s="1"/>
  <c r="T19" i="71"/>
  <c r="Y26" i="71"/>
  <c r="Z26" i="71" s="1"/>
  <c r="T26" i="71"/>
  <c r="T9" i="72"/>
  <c r="Y9" i="72"/>
  <c r="Z9" i="72" s="1"/>
  <c r="T16" i="72"/>
  <c r="Y16" i="72"/>
  <c r="Z16" i="72" s="1"/>
  <c r="T30" i="72"/>
  <c r="Y30" i="72"/>
  <c r="Z30" i="72" s="1"/>
  <c r="Y15" i="73"/>
  <c r="Z15" i="73" s="1"/>
  <c r="T15" i="73"/>
  <c r="Y36" i="74"/>
  <c r="Z36" i="74" s="1"/>
  <c r="T36" i="74"/>
  <c r="T13" i="69"/>
  <c r="Y13" i="69"/>
  <c r="Z13" i="69" s="1"/>
  <c r="Y24" i="69"/>
  <c r="Z24" i="69" s="1"/>
  <c r="T24" i="69"/>
  <c r="Y29" i="69"/>
  <c r="Z29" i="69" s="1"/>
  <c r="T29" i="69"/>
  <c r="T10" i="70"/>
  <c r="Y10" i="70"/>
  <c r="Z10" i="70" s="1"/>
  <c r="Y15" i="70"/>
  <c r="Z15" i="70" s="1"/>
  <c r="T15" i="70"/>
  <c r="Y13" i="71"/>
  <c r="Z13" i="71" s="1"/>
  <c r="T13" i="71"/>
  <c r="T27" i="71"/>
  <c r="Y27" i="71"/>
  <c r="Z27" i="71" s="1"/>
  <c r="T10" i="72"/>
  <c r="Y10" i="72"/>
  <c r="Z10" i="72" s="1"/>
  <c r="T26" i="72"/>
  <c r="Y26" i="72"/>
  <c r="Z26" i="72" s="1"/>
  <c r="Y18" i="69"/>
  <c r="Z18" i="69" s="1"/>
  <c r="T18" i="69"/>
  <c r="Y30" i="69"/>
  <c r="Z30" i="69" s="1"/>
  <c r="T30" i="69"/>
  <c r="Y16" i="70"/>
  <c r="Z16" i="70" s="1"/>
  <c r="T16" i="70"/>
  <c r="T14" i="71"/>
  <c r="Y14" i="71"/>
  <c r="Z14" i="71" s="1"/>
  <c r="Y22" i="72"/>
  <c r="Z22" i="72" s="1"/>
  <c r="T22" i="72"/>
  <c r="T12" i="73"/>
  <c r="Y12" i="73"/>
  <c r="Z12" i="73" s="1"/>
  <c r="Y9" i="68"/>
  <c r="Z9" i="68" s="1"/>
  <c r="T9" i="68"/>
  <c r="T9" i="69"/>
  <c r="Y9" i="69"/>
  <c r="Z9" i="69" s="1"/>
  <c r="Y20" i="69"/>
  <c r="Z20" i="69" s="1"/>
  <c r="T20" i="69"/>
  <c r="T11" i="70"/>
  <c r="Y11" i="70"/>
  <c r="Z11" i="70" s="1"/>
  <c r="Y15" i="71"/>
  <c r="Z15" i="71" s="1"/>
  <c r="T15" i="71"/>
  <c r="Y11" i="72"/>
  <c r="Z11" i="72" s="1"/>
  <c r="T11" i="72"/>
  <c r="T23" i="72"/>
  <c r="Y23" i="72"/>
  <c r="Z23" i="72" s="1"/>
  <c r="Y32" i="72"/>
  <c r="Z32" i="72" s="1"/>
  <c r="T32" i="72"/>
  <c r="T10" i="68"/>
  <c r="Y10" i="68"/>
  <c r="Z10" i="68" s="1"/>
  <c r="Y21" i="69"/>
  <c r="Z21" i="69" s="1"/>
  <c r="T21" i="69"/>
  <c r="Y26" i="69"/>
  <c r="Z26" i="69" s="1"/>
  <c r="T26" i="69"/>
  <c r="Y12" i="70"/>
  <c r="Z12" i="70" s="1"/>
  <c r="T12" i="70"/>
  <c r="T10" i="71"/>
  <c r="Y10" i="71"/>
  <c r="Z10" i="71" s="1"/>
  <c r="T16" i="71"/>
  <c r="Y16" i="71"/>
  <c r="Z16" i="71" s="1"/>
  <c r="T29" i="71"/>
  <c r="Y29" i="71"/>
  <c r="Z29" i="71" s="1"/>
  <c r="T28" i="72"/>
  <c r="Y28" i="72"/>
  <c r="Z28" i="72" s="1"/>
  <c r="Y11" i="68"/>
  <c r="Z11" i="68" s="1"/>
  <c r="T11" i="68"/>
  <c r="T10" i="69"/>
  <c r="Y10" i="69"/>
  <c r="Z10" i="69" s="1"/>
  <c r="T13" i="70"/>
  <c r="Y13" i="70"/>
  <c r="Z13" i="70" s="1"/>
  <c r="Y18" i="70"/>
  <c r="Z18" i="70" s="1"/>
  <c r="T18" i="70"/>
  <c r="Y17" i="71"/>
  <c r="Z17" i="71" s="1"/>
  <c r="T17" i="71"/>
  <c r="T23" i="71"/>
  <c r="Y23" i="71"/>
  <c r="Z23" i="71" s="1"/>
  <c r="T30" i="71"/>
  <c r="Y30" i="71"/>
  <c r="Z30" i="71" s="1"/>
  <c r="Y24" i="72"/>
  <c r="Z24" i="72" s="1"/>
  <c r="T24" i="72"/>
  <c r="T15" i="74"/>
  <c r="Y15" i="74"/>
  <c r="Z15" i="74" s="1"/>
  <c r="T14" i="69"/>
  <c r="T8" i="69"/>
  <c r="T10" i="74"/>
  <c r="Y10" i="74"/>
  <c r="Z10" i="74" s="1"/>
  <c r="Y33" i="74"/>
  <c r="Z33" i="74" s="1"/>
  <c r="T33" i="74"/>
  <c r="Y26" i="73"/>
  <c r="Z26" i="73" s="1"/>
  <c r="T26" i="73"/>
</calcChain>
</file>

<file path=xl/comments1.xml><?xml version="1.0" encoding="utf-8"?>
<comments xmlns="http://schemas.openxmlformats.org/spreadsheetml/2006/main">
  <authors>
    <author>tc={8F71AF77-5628-4F50-9CFE-49FAAE8B927A}</author>
    <author>tc={115CEBF6-61C9-48D9-9124-E03C152776D5}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10.xml><?xml version="1.0" encoding="utf-8"?>
<comments xmlns="http://schemas.openxmlformats.org/spreadsheetml/2006/main">
  <authors>
    <author>tc={554380CB-8A36-4441-BCC2-BED279788312}</author>
    <author>tc={669E7285-5D76-46B9-A67A-502DDE529847}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11.xml><?xml version="1.0" encoding="utf-8"?>
<comments xmlns="http://schemas.openxmlformats.org/spreadsheetml/2006/main">
  <authors>
    <author>tc={6EF57CA5-FC88-459D-A38A-58494DDE4E64}</author>
    <author>tc={16E1E1F9-FCCC-4460-9FCE-5D1B6AD80D65}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12.xml><?xml version="1.0" encoding="utf-8"?>
<comments xmlns="http://schemas.openxmlformats.org/spreadsheetml/2006/main">
  <authors>
    <author>tc={7BA9C09B-8368-4433-BCFF-F1373FA1CE73}</author>
    <author>tc={F3E4168E-FB18-411A-B081-B4F4D4081D0C}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13.xml><?xml version="1.0" encoding="utf-8"?>
<comments xmlns="http://schemas.openxmlformats.org/spreadsheetml/2006/main">
  <authors>
    <author>tc={D42C6CEA-A6C0-49ED-B43C-873514526621}</author>
    <author>tc={9C59C5F5-283E-4F5C-A5D0-3E96F87CFC46}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14.xml><?xml version="1.0" encoding="utf-8"?>
<comments xmlns="http://schemas.openxmlformats.org/spreadsheetml/2006/main">
  <authors>
    <author>tc={87EC716B-F7C3-4246-91FF-AE6016E0F1F4}</author>
    <author>tc={DE27E9C3-56DF-465B-811C-A906D9F6182F}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15.xml><?xml version="1.0" encoding="utf-8"?>
<comments xmlns="http://schemas.openxmlformats.org/spreadsheetml/2006/main">
  <authors>
    <author>tc={A306F069-EB25-4108-8A5E-1A8C818C8A79}</author>
    <author>tc={CD83E442-5789-4375-8C3D-7FF2629FA9C8}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16.xml><?xml version="1.0" encoding="utf-8"?>
<comments xmlns="http://schemas.openxmlformats.org/spreadsheetml/2006/main">
  <authors>
    <author>tc={B940EA2B-7DB4-4C93-ABC5-15969BC0D0CA}</author>
    <author>tc={D696CAFC-8819-4F9E-BDA3-30C1D86242DA}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17.xml><?xml version="1.0" encoding="utf-8"?>
<comments xmlns="http://schemas.openxmlformats.org/spreadsheetml/2006/main">
  <authors>
    <author>tc={62DFAA07-ADFD-4B11-AC02-EDB9D6DA84E9}</author>
    <author>tc={5BC42AE6-2030-4583-BEC8-C74F7FE199B0}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18.xml><?xml version="1.0" encoding="utf-8"?>
<comments xmlns="http://schemas.openxmlformats.org/spreadsheetml/2006/main">
  <authors>
    <author>tc={84CA04F4-6F03-458B-A42D-791D3614DDCE}</author>
    <author>tc={E2CA5C22-0DA7-4E70-A91E-B63AB8DC2AF0}</author>
    <author>iso9000</author>
    <author>eduardo puerta</author>
    <author>Serrano delgadillo edith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  <comment ref="L10" authorId="4" shapeId="0">
      <text>
        <r>
          <rPr>
            <b/>
            <sz val="9"/>
            <color indexed="81"/>
            <rFont val="Tahoma"/>
            <family val="2"/>
          </rPr>
          <t>Serrano delgadillo edith:</t>
        </r>
        <r>
          <rPr>
            <sz val="9"/>
            <color indexed="81"/>
            <rFont val="Tahoma"/>
            <family val="2"/>
          </rPr>
          <t xml:space="preserve">
Agotamiento de recursos</t>
        </r>
      </text>
    </comment>
    <comment ref="L16" authorId="4" shapeId="0">
      <text>
        <r>
          <rPr>
            <b/>
            <sz val="9"/>
            <color indexed="81"/>
            <rFont val="Tahoma"/>
            <family val="2"/>
          </rPr>
          <t>Serrano delgadillo edith:</t>
        </r>
        <r>
          <rPr>
            <sz val="9"/>
            <color indexed="81"/>
            <rFont val="Tahoma"/>
            <family val="2"/>
          </rPr>
          <t xml:space="preserve">
se cataloga como RESPEL, pero en la territorial no se cuenta con contenedor rojo para su almacenamiento, ni recoleccion por gestor autorizado</t>
        </r>
      </text>
    </comment>
    <comment ref="L19" authorId="4" shapeId="0">
      <text>
        <r>
          <rPr>
            <b/>
            <sz val="9"/>
            <color indexed="81"/>
            <rFont val="Tahoma"/>
            <family val="2"/>
          </rPr>
          <t>Serrano delgadillo edith:</t>
        </r>
        <r>
          <rPr>
            <sz val="9"/>
            <color indexed="81"/>
            <rFont val="Tahoma"/>
            <family val="2"/>
          </rPr>
          <t xml:space="preserve">
tambien se generan residuos aprovechabes, (botellas PET)</t>
        </r>
      </text>
    </comment>
    <comment ref="L23" authorId="4" shapeId="0">
      <text>
        <r>
          <rPr>
            <b/>
            <sz val="9"/>
            <color indexed="81"/>
            <rFont val="Tahoma"/>
            <family val="2"/>
          </rPr>
          <t>Serrano delgadillo edith:</t>
        </r>
        <r>
          <rPr>
            <sz val="9"/>
            <color indexed="81"/>
            <rFont val="Tahoma"/>
            <family val="2"/>
          </rPr>
          <t xml:space="preserve">
El servicio de transporte es de un tercerizado, si aplica como se soportaria en el momento de auditoria el cumplimiento
 </t>
        </r>
      </text>
    </comment>
  </commentList>
</comments>
</file>

<file path=xl/comments19.xml><?xml version="1.0" encoding="utf-8"?>
<comments xmlns="http://schemas.openxmlformats.org/spreadsheetml/2006/main">
  <authors>
    <author>tc={463A1B35-23DC-4511-B669-6BA7A8939226}</author>
    <author>tc={0A13E3A0-DFFE-4305-A7E5-1EDC0EFDEF95}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2.xml><?xml version="1.0" encoding="utf-8"?>
<comments xmlns="http://schemas.openxmlformats.org/spreadsheetml/2006/main">
  <authors>
    <author>tc={ACB860AC-3ACE-4D35-9051-F0FDB8DFFC5E}</author>
    <author>tc={DCEFA25F-A526-4E15-BF6F-9336A519C9A3}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20.xml><?xml version="1.0" encoding="utf-8"?>
<comments xmlns="http://schemas.openxmlformats.org/spreadsheetml/2006/main">
  <authors>
    <author>tc={84CA04F4-6F03-458B-A42D-791D3614DDCE}</author>
    <author>tc={E2CA5C22-0DA7-4E70-A91E-B63AB8DC2AF0}</author>
    <author>iso9000</author>
    <author>eduardo puerta</author>
    <author>Serrano delgadillo edith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  <comment ref="L10" authorId="4" shapeId="0">
      <text>
        <r>
          <rPr>
            <b/>
            <sz val="9"/>
            <color indexed="81"/>
            <rFont val="Tahoma"/>
            <family val="2"/>
          </rPr>
          <t>Serrano delgadillo edith:</t>
        </r>
        <r>
          <rPr>
            <sz val="9"/>
            <color indexed="81"/>
            <rFont val="Tahoma"/>
            <family val="2"/>
          </rPr>
          <t xml:space="preserve">
Agotamiento de recursos</t>
        </r>
      </text>
    </comment>
    <comment ref="L16" authorId="4" shapeId="0">
      <text>
        <r>
          <rPr>
            <b/>
            <sz val="9"/>
            <color indexed="81"/>
            <rFont val="Tahoma"/>
            <family val="2"/>
          </rPr>
          <t>Serrano delgadillo edith:</t>
        </r>
        <r>
          <rPr>
            <sz val="9"/>
            <color indexed="81"/>
            <rFont val="Tahoma"/>
            <family val="2"/>
          </rPr>
          <t xml:space="preserve">
se cataloga como RESPEL, pero en la territorial no se cuenta con contenedor rojo para su almacenamiento, ni recoleccion por gestor autorizado</t>
        </r>
      </text>
    </comment>
    <comment ref="L19" authorId="4" shapeId="0">
      <text>
        <r>
          <rPr>
            <b/>
            <sz val="9"/>
            <color indexed="81"/>
            <rFont val="Tahoma"/>
            <family val="2"/>
          </rPr>
          <t>Serrano delgadillo edith:</t>
        </r>
        <r>
          <rPr>
            <sz val="9"/>
            <color indexed="81"/>
            <rFont val="Tahoma"/>
            <family val="2"/>
          </rPr>
          <t xml:space="preserve">
tambien se generan residuos aprovechabes, (botellas PET)</t>
        </r>
      </text>
    </comment>
    <comment ref="L23" authorId="4" shapeId="0">
      <text>
        <r>
          <rPr>
            <b/>
            <sz val="9"/>
            <color indexed="81"/>
            <rFont val="Tahoma"/>
            <family val="2"/>
          </rPr>
          <t>Serrano delgadillo edith:</t>
        </r>
        <r>
          <rPr>
            <sz val="9"/>
            <color indexed="81"/>
            <rFont val="Tahoma"/>
            <family val="2"/>
          </rPr>
          <t xml:space="preserve">
El servicio de transporte es de un tercerizado, si aplica como se soportaria en el momento de auditoria el cumplimiento
 </t>
        </r>
      </text>
    </comment>
  </commentList>
</comments>
</file>

<file path=xl/comments21.xml><?xml version="1.0" encoding="utf-8"?>
<comments xmlns="http://schemas.openxmlformats.org/spreadsheetml/2006/main">
  <authors>
    <author>tc={463A1B35-23DC-4511-B669-6BA7A8939226}</author>
    <author>tc={0A13E3A0-DFFE-4305-A7E5-1EDC0EFDEF95}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3.xml><?xml version="1.0" encoding="utf-8"?>
<comments xmlns="http://schemas.openxmlformats.org/spreadsheetml/2006/main">
  <authors>
    <author>tc={5B93142A-4F45-41F4-8E25-D9E8C7A16037}</author>
    <author>tc={0428ECC1-AC4E-4176-97DD-1F74763DA12E}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4.xml><?xml version="1.0" encoding="utf-8"?>
<comments xmlns="http://schemas.openxmlformats.org/spreadsheetml/2006/main">
  <authors>
    <author>tc={463032F7-5AFF-4F2C-B0B0-DD1A4B7955D8}</author>
    <author>tc={11BC3613-75F2-4FF2-946E-69FB2FAEE79D}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5.xml><?xml version="1.0" encoding="utf-8"?>
<comments xmlns="http://schemas.openxmlformats.org/spreadsheetml/2006/main">
  <authors>
    <author>tc={FD4F8102-6B2E-4DE7-B6FE-373FFF9EC7B0}</author>
    <author>tc={DB6474B7-BF62-436F-BDA0-30530E8364AE}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6.xml><?xml version="1.0" encoding="utf-8"?>
<comments xmlns="http://schemas.openxmlformats.org/spreadsheetml/2006/main">
  <authors>
    <author>tc={84CA04F4-6F03-458B-A42D-791D3614DDCE}</author>
    <author>tc={E2CA5C22-0DA7-4E70-A91E-B63AB8DC2AF0}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7.xml><?xml version="1.0" encoding="utf-8"?>
<comments xmlns="http://schemas.openxmlformats.org/spreadsheetml/2006/main">
  <authors>
    <author>tc={463A1B35-23DC-4511-B669-6BA7A8939226}</author>
    <author>tc={0A13E3A0-DFFE-4305-A7E5-1EDC0EFDEF95}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8.xml><?xml version="1.0" encoding="utf-8"?>
<comments xmlns="http://schemas.openxmlformats.org/spreadsheetml/2006/main">
  <authors>
    <author>tc={E874573F-F6FF-42ED-B336-D4097CF825CF}</author>
    <author>tc={32302CC6-BA37-4966-9395-BF58A623329B}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comments9.xml><?xml version="1.0" encoding="utf-8"?>
<comments xmlns="http://schemas.openxmlformats.org/spreadsheetml/2006/main">
  <authors>
    <author>tc={7C92A369-B834-4285-8945-01F2FAA36840}</author>
    <author>tc={5F1AD61F-412C-41C6-B7FC-3D951A3402C4}</author>
    <author>iso9000</author>
    <author>eduardo puerta</author>
  </authors>
  <commentList>
    <comment ref="E6" authorId="0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Normales</t>
        </r>
      </text>
    </comment>
    <comment ref="F6" authorId="1" shapeId="0">
      <text>
        <r>
          <rPr>
            <sz val="10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ANORMALES</t>
        </r>
      </text>
    </comment>
    <comment ref="G6" authorId="2" shapeId="0">
      <text>
        <r>
          <rPr>
            <sz val="9"/>
            <color indexed="81"/>
            <rFont val="Tahoma"/>
            <family val="2"/>
          </rPr>
          <t>ESTADO DE EMERGENCIA</t>
        </r>
      </text>
    </comment>
    <comment ref="Q6" authorId="3" shapeId="0">
      <text>
        <r>
          <rPr>
            <sz val="9"/>
            <color indexed="81"/>
            <rFont val="Tahoma"/>
            <family val="2"/>
          </rPr>
          <t xml:space="preserve">1= Leve
2= Moderado
3= Severo
</t>
        </r>
      </text>
    </comment>
    <comment ref="R6" authorId="3" shapeId="0">
      <text>
        <r>
          <rPr>
            <b/>
            <sz val="9"/>
            <color indexed="81"/>
            <rFont val="Tahoma"/>
            <family val="2"/>
          </rPr>
          <t>1= Puntual
2= Local
3= Global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3" shapeId="0">
      <text>
        <r>
          <rPr>
            <b/>
            <sz val="9"/>
            <color indexed="81"/>
            <rFont val="Tahoma"/>
            <family val="2"/>
          </rPr>
          <t xml:space="preserve">1 = Efectivo
2= Adecuado
3= Inefectivo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3" shapeId="0">
      <text>
        <r>
          <rPr>
            <sz val="9"/>
            <color indexed="81"/>
            <rFont val="Tahoma"/>
            <family val="2"/>
          </rPr>
          <t xml:space="preserve">N= Negativo
P= Positivo
</t>
        </r>
      </text>
    </comment>
  </commentList>
</comments>
</file>

<file path=xl/sharedStrings.xml><?xml version="1.0" encoding="utf-8"?>
<sst xmlns="http://schemas.openxmlformats.org/spreadsheetml/2006/main" count="7890" uniqueCount="378">
  <si>
    <t>ADMINISTRATIVA</t>
  </si>
  <si>
    <t>4.2.4. CONTROLES</t>
  </si>
  <si>
    <t>EE</t>
  </si>
  <si>
    <t>Eliminar</t>
  </si>
  <si>
    <t>Reducir</t>
  </si>
  <si>
    <t>Reusar</t>
  </si>
  <si>
    <t>Reciclar</t>
  </si>
  <si>
    <t>C. Administrativos</t>
  </si>
  <si>
    <t>3, Tipo de Actividad</t>
  </si>
  <si>
    <t>4. Descripción de la actividad</t>
  </si>
  <si>
    <t>5, Continuidad de la actividad</t>
  </si>
  <si>
    <t>6. Tipo de Aspecto</t>
  </si>
  <si>
    <t>7. Descripción de Aspecto</t>
  </si>
  <si>
    <t>9. Descripción del Impacto</t>
  </si>
  <si>
    <t>Identificación y Valoración de Aspectos e impactos</t>
  </si>
  <si>
    <t>Código:</t>
  </si>
  <si>
    <t>COPIA CONTROLADA</t>
  </si>
  <si>
    <t>Pag.:</t>
  </si>
  <si>
    <t>1 de 1</t>
  </si>
  <si>
    <t>MATRIZ DE IDENTIFICACIÓN DE ASPECTOS Y VALORACIÓN DE IMPACTOS AMBIENTALES</t>
  </si>
  <si>
    <t>Descripción de la actividad</t>
  </si>
  <si>
    <t>C. Ingeniería</t>
  </si>
  <si>
    <t>1.GESTION INTEGRAL DE RESIDUOS SOLIDOS-5.Campaña Cero Papel</t>
  </si>
  <si>
    <t>EVALUACION INSTITUCIONAL</t>
  </si>
  <si>
    <t>OPERATIVA</t>
  </si>
  <si>
    <t>N</t>
  </si>
  <si>
    <t>Medición Parcelas, Levantamiento Topograficos, Georeferenciacion</t>
  </si>
  <si>
    <t xml:space="preserve"> Elaborar informes y conceptos tecnicos , recepcion y evaluación de Proyectos Ambientales , Ordenación Ambiental Territorial, Ordenación del Recuros Hidrico, Identificación, Caracterización y Declaración de Areas Protegidas y Estrategias complementarias a la conservación y Gestión de TICS.</t>
  </si>
  <si>
    <t xml:space="preserve">Visitas de Supervisoria ; Visitas de Capacitacion;  Visitas de Evaluacion de proyectos ambientales de recursos hidrico , Areas Protegidas y Ordenamiento Territorial ; Visitas de Socilizacion de Proyectos, Visitas de Acompañamiento  Ambiental  </t>
  </si>
  <si>
    <t>Responsable</t>
  </si>
  <si>
    <t>Accion</t>
  </si>
  <si>
    <t>Consumo de recursos</t>
  </si>
  <si>
    <t>Uso equipos</t>
  </si>
  <si>
    <t>Consumo Insumos de oficina</t>
  </si>
  <si>
    <t>Uso de vehiculo</t>
  </si>
  <si>
    <t>Agotamiento de recursos</t>
  </si>
  <si>
    <t>Desplazamiento del vehiculo</t>
  </si>
  <si>
    <t>Generacion de residuos peligrosos aprovechables</t>
  </si>
  <si>
    <t>Generacion de residuos especiales aprovechables</t>
  </si>
  <si>
    <t>Generacion de residuos aprovechables</t>
  </si>
  <si>
    <t>Generacion de residuos peligrosos no aprovechables</t>
  </si>
  <si>
    <t>Consumo agua potable</t>
  </si>
  <si>
    <t>Consumo de energia electrica</t>
  </si>
  <si>
    <t>generacion de residuos especiales</t>
  </si>
  <si>
    <t>Emision de material particulado por combustion de motor</t>
  </si>
  <si>
    <t xml:space="preserve">Uso de sustancias quimicas peligrosas </t>
  </si>
  <si>
    <t>VALORACION</t>
  </si>
  <si>
    <t>DESCRIPCION DEL TIPO DE IMPACTO</t>
  </si>
  <si>
    <t>Generacion de cartuchos de toner usados en impresoras</t>
  </si>
  <si>
    <t>Generacion de papel usado reciclable</t>
  </si>
  <si>
    <t>Agotamiento por uso de combustible fosil</t>
  </si>
  <si>
    <t>Emision de material particulado por ciclo OTTO de ACPM</t>
  </si>
  <si>
    <t>Generacion de llantas usadas</t>
  </si>
  <si>
    <t>3.AHORRO Y USO EFICIENTE DE ENERGÍA- 1. Campaña Aprovecha el dia y ahorra energia.</t>
  </si>
  <si>
    <t>Registro consumo percapita</t>
  </si>
  <si>
    <t>Reporte gestion de residuos (F_SG_003)</t>
  </si>
  <si>
    <t>Uso de papeleria de oficina</t>
  </si>
  <si>
    <t>Uso de Toner y/o tinta</t>
  </si>
  <si>
    <t>Uso de computador, Impresora</t>
  </si>
  <si>
    <t>Instructivo Justificación Oportunidad y Conveniencia - Compras publicas sostenibles</t>
  </si>
  <si>
    <t>Generacion de gas refrigerante</t>
  </si>
  <si>
    <t xml:space="preserve">Uso de elementos de aseo personal </t>
  </si>
  <si>
    <t xml:space="preserve">Uso de sustancias quimicas </t>
  </si>
  <si>
    <t>Uso de elementos de aseo de oficina</t>
  </si>
  <si>
    <t>Generación de residuos ordinarios</t>
  </si>
  <si>
    <t>Residuos de baño</t>
  </si>
  <si>
    <t>Generación de residuos sólidos ordinarios</t>
  </si>
  <si>
    <t>Generación de residuos de barrido</t>
  </si>
  <si>
    <t xml:space="preserve">1.GESTION INTEGRAL DE RESIDUOS SOLIDOS. </t>
  </si>
  <si>
    <t>Generación RAEES</t>
  </si>
  <si>
    <t>4. GESTIÓN DEL AIRE</t>
  </si>
  <si>
    <t>Generación de refrigerante motor</t>
  </si>
  <si>
    <t>Generación de residuos de aceite de Motor</t>
  </si>
  <si>
    <t>Generación de residuos de vidrios, lamparas, y partes averiadas</t>
  </si>
  <si>
    <t># veces al año</t>
  </si>
  <si>
    <t>% veces</t>
  </si>
  <si>
    <t>Valoracion frecuencia</t>
  </si>
  <si>
    <t>Generacion de bateria acido-plomo usadas</t>
  </si>
  <si>
    <t>Instructivo JOC
Facturas compras</t>
  </si>
  <si>
    <t xml:space="preserve">Certificado tecnico mecanico y gases </t>
  </si>
  <si>
    <t>4. GESTIÓN DEL AIRE, 4.1 Todos con la tecno al dia</t>
  </si>
  <si>
    <t>Certificado de entrega a operador</t>
  </si>
  <si>
    <t>Certificado tecnomecanica y gases vigente</t>
  </si>
  <si>
    <t>Reporte gestion de residuos F_SG_003</t>
  </si>
  <si>
    <t>Hoja de vida de vehiculos</t>
  </si>
  <si>
    <t>Registro consumo de papel por area - percapita
Reporte gestion de residuos F_SG_003</t>
  </si>
  <si>
    <t xml:space="preserve">Versión: </t>
  </si>
  <si>
    <t>Uso de Papel tissue, paños humedos, etc</t>
  </si>
  <si>
    <t>1.GESTION INTEGRAL DE RESIDUOS SOLIDOS. 
Compras publicas sostenibles</t>
  </si>
  <si>
    <t>1.2. ¡Saber reciclar es cultura General!</t>
  </si>
  <si>
    <t>1.GESTION INTEGRAL DE RESIDUOS SOLIDOS. 1.4 GESTION DE RESPEL</t>
  </si>
  <si>
    <t>1.GESTION INTEGRAL DE RESIDUOS SOLIDOS. 1.4 GESTION DE RESPEL, 1.2 Saber reciclar es cultura General</t>
  </si>
  <si>
    <t>1.GESTION INTEGRAL DE RESIDUOS SOLIDOS- 1.4 GESTION DE RESPEL 5.Campaña Cero Papel</t>
  </si>
  <si>
    <t>1.GESTION INTEGRAL DE RESIDUOS SOLIDOS, 1.2 Saber reciclar es cultura general 1.4 GESTION DE RESPEL</t>
  </si>
  <si>
    <t>Realizar mantenimiento a vehiculos</t>
  </si>
  <si>
    <t>Consumo de combustible</t>
  </si>
  <si>
    <t>Medición consumo percapita</t>
  </si>
  <si>
    <t>generacion de empaques de quimicos usados en aseo</t>
  </si>
  <si>
    <t>Generación de vertimientos sistema de alcantarillado</t>
  </si>
  <si>
    <t>2. AHORRO Y USO EFICIENTE DEL AGUA.  2.1 Campaña cierra la llave.</t>
  </si>
  <si>
    <t>; Instructivo Justificación Oportunidad y Conveniencia - Compras publicas sostenibles</t>
  </si>
  <si>
    <t>Generacion de residuos no aprovechables</t>
  </si>
  <si>
    <t>Uso de alimentos preparados y no preparados</t>
  </si>
  <si>
    <t>Generacion de residuos Solidos</t>
  </si>
  <si>
    <t>Generación vertimientos al sistema de alcantarillado municipal</t>
  </si>
  <si>
    <t>Consumo de alimentos preparados y no preparados</t>
  </si>
  <si>
    <t>Uso de pilas</t>
  </si>
  <si>
    <t>Consumo de pilas recargables y no recargables</t>
  </si>
  <si>
    <t>Generación de residuos Peligrosos</t>
  </si>
  <si>
    <t>Generacion de pilas agotadas</t>
  </si>
  <si>
    <t>Reporte gestion de residuos F_SG_004</t>
  </si>
  <si>
    <t xml:space="preserve">Cubrimiento periodístico a las actividades fuera de la sede central que así lo requieran . </t>
  </si>
  <si>
    <t xml:space="preserve">Entrega de Material Informativo Seguimiento a Artículos de Prensa Suministrar boletines de prensa e informativos, Fotografías para los boletines de prensa, audio de programas radiales, PDF de los murales, el  periódico y video institucional Acciones Verdes   para la página web. Manejo del perfil de Cortolima en la comunidad virtual “Facebook” y la cuenta de Twitter. 
</t>
  </si>
  <si>
    <t>Visitas de Asesoria, Acompañamiento, Seguimiento y Verificacion</t>
  </si>
  <si>
    <t>1.TIPO DE PROCESO</t>
  </si>
  <si>
    <t>2. PROCESO</t>
  </si>
  <si>
    <t>ESTRATEGICO</t>
  </si>
  <si>
    <t>PLANEACION INSTITUCIONAL Y DIRECCIONAMIENTO ESTRATEGICO</t>
  </si>
  <si>
    <t>DIRECCIONAMIENTO ESTRATEGICO TIC</t>
  </si>
  <si>
    <t>PLANIFICACION AMBIENTAL SOSTENIBLE</t>
  </si>
  <si>
    <t>MISIONAL</t>
  </si>
  <si>
    <t>RELACIONAMIENTO INSTITUCIONAL</t>
  </si>
  <si>
    <t>DESARROLLO AMBIENTAL SOSTENIBLE</t>
  </si>
  <si>
    <t xml:space="preserve">MISIONAL </t>
  </si>
  <si>
    <t>AUTOTIZACIONES, PERMISOS Y LICENCIAS AMBIENTALES</t>
  </si>
  <si>
    <t>Consumo de Pilas y Baterias</t>
  </si>
  <si>
    <t>Generación de vertimientos</t>
  </si>
  <si>
    <t xml:space="preserve">Generación de vertimientos </t>
  </si>
  <si>
    <t>CONTROL, SEGUIMIENTO, VIGILANCIA Y SANCIONATORIO</t>
  </si>
  <si>
    <t>Visita tecnica de seguimiento de actividades licenciadas  Operativos de control y seguimiento, Visitas de control y Vigilancia de los recursos naturales visitas de control y vigilancia mineria, Visita Técnica-Aforos, Inventario Forestal, Medicion de ruido, Georeferenciacion, Operativos de control.</t>
  </si>
  <si>
    <t>APOYO</t>
  </si>
  <si>
    <t>GESTION DE CONTRATACION</t>
  </si>
  <si>
    <t>Tramites Contractuales
Apoyo a otros procesos</t>
  </si>
  <si>
    <t>DEFENSA JURIDICA</t>
  </si>
  <si>
    <t>GESTION FINANCIERA</t>
  </si>
  <si>
    <t xml:space="preserve">Versión:  </t>
  </si>
  <si>
    <t>3. Tipo de Actividad</t>
  </si>
  <si>
    <t>Apoyo con personal adminsitrativo de transporte.</t>
  </si>
  <si>
    <t>GESTION ADMINISTRATIVA</t>
  </si>
  <si>
    <t>SERVICIO AL CIUDADFANO</t>
  </si>
  <si>
    <t xml:space="preserve">Visita verificacion para capacitación y/o apoyo en las sedes administrativas </t>
  </si>
  <si>
    <t xml:space="preserve">Apoyar y dar soporte a los procesos de la Corporación, en lo relacionado con la infraestructura del hardware y del software de propiedad de la Corporación. </t>
  </si>
  <si>
    <t>GESTION DE SOPORTE TIC</t>
  </si>
  <si>
    <t>SERVICIO AL CIUDADANO</t>
  </si>
  <si>
    <t>Visita para dar soporte y mantenimiento de equipos en sedes territoriales</t>
  </si>
  <si>
    <t>Elaborar e implementar el  Plan Institucional de Archivo - PINAR, elaborar el Cronograma para las Transferencias Documentales y realizar el recibo de las transferencias, Realizar la organización y custodia Documental, la Clasificación y ordenación documental</t>
  </si>
  <si>
    <t>Visitar sedes territoriales  para dar soporte y apoyo en la organización y custodia Documental, la Clasificación y ordenación documental</t>
  </si>
  <si>
    <t>EVALUACION</t>
  </si>
  <si>
    <t>Reuniones de Comité Técnico, Consejo Directivo y Atencion de Usuarios
Coordinacion General de la Corporacion, Aprobacion final de actos adminsitrativos.
Actividades de oficina</t>
  </si>
  <si>
    <t>Visitas de acompañamiento y socialización de planes y metas institucionales , Visitas entidades estatales y capacitaciones</t>
  </si>
  <si>
    <t>Generación vertimientos</t>
  </si>
  <si>
    <t>Administrar y mantener los recursos físicos de la Corporación, Administrar y controlar el parque automotor corporativo, Administrar Caja Menor, Administrar y controlar la adecuada prestación de los servicios generales y de vigilancia, administrar el almacen y otras actividades de oficina</t>
  </si>
  <si>
    <t>Revision de Actas, Informes. Realizacion de Auditorias Internas, Visitas de verificacion internas y otras actividades de oficina</t>
  </si>
  <si>
    <t>Coordinador proceso</t>
  </si>
  <si>
    <t>Coordinador Gestion Tecnologica</t>
  </si>
  <si>
    <t>Coordinador del proceso</t>
  </si>
  <si>
    <t>Coordinador compras y Coordinador del proceso</t>
  </si>
  <si>
    <t>Elaboración del concepto técnico,  Evaluacion de proyectos ambientales  ( Concesion de aguas, Vertimiento Líquidos, Operacion de Centros  de CDA,  Emisiones   atmosféricas , Acogimiento de  Planes  de  Manejo  Ambiental,  Aprovechamiento Forestal ) y otras actividades administrativas en oficina</t>
  </si>
  <si>
    <t>Visita tecnica Visita Técnica-Aforos, Inventario Forestal , Medicion de ruido, Georeferenciacion,Visitas de medicion de aforo, inventario forestal y otras actividades de campo e In situ</t>
  </si>
  <si>
    <t>Elaboración del concepto técnico,   Control y Vigilancia de los recursos naturales, Seguimiento Ambiental de proyectos licenciados permisionados, Control y Vigilancia, Proceso Sancionatorio y otras actividades administrativas en oficina</t>
  </si>
  <si>
    <t>Visita tecnica de seguimiento de actividades licenciadas  Operativos de control y seguimiento, Visitas de control y Vigilancia de los recursos naturales visitas de control y vigilancia, Visita Técnica-Aforos, Inventario Forestal, Medicion de ruido, Georeferenciacion, Operativos de control y otras actividades en campo y/o In situ</t>
  </si>
  <si>
    <t>Apoyo con personal administrativo de transporte y otras actividades en campo</t>
  </si>
  <si>
    <t>Recepcion  de PQRS, Entrega y distribución de correspondencia  o PQR, seguimiento  al estado de los  PQRS, Oficiar  a responsables de procesos, Recibir reportes del responsable de cada dependencia o proceso, Analizar reportes. Evalúar  y analizar los informes escritos o verbales en reunión del Comité de PQRS; determinar  acciones a corregir, Elabora acta de comité de PQRS atender Ventanilla Única de Atención al Usuario, realizar Análisis de Encuestas de Satisfacción al Cliente y otras actividades de oficina necesarias para la prestacion del servicio en el proceso</t>
  </si>
  <si>
    <t xml:space="preserve">Visita verificacion de atencion de los PQRS e inspecciones y capacitación (Inducción y reinduccion) en las sedes administrativas que implican desplazamiento </t>
  </si>
  <si>
    <t>Control de Estados Financieros, Contabilizacion de Ingresos y Egresos, Gestion Presupuestal, Pagos de Acreencias Corporativas y otras actividades administrativas en oficina</t>
  </si>
  <si>
    <t>Adelantar las actividades y acciones de gestión de cartera en las etapas de cobro persuasivo y coactivo, por los conceptos de ingresos de la  Corporacion y Liquidar conforme a la ley; las contribuciones, tasas, derechos, tarifas de evaluacion y seguimiento, multas y las demás establecidas en la normatividad vigente, por concepto del uso y aprovechamiento de los recursos naturales renovables y otras actividades administrativas en oficina</t>
  </si>
  <si>
    <t>Determinar  las necesidades del talento humano requeridos para el correcto funcionamiento y prestación del servicio, Adelantar las acciones pertinentes  para la vinculación de personal de la Corporación, a través de los diferentes mecanismos de provisión (Vinculación por mérito, Vinculación por provisionalidad y Vinculación de libre nombramiento y remoción), Elaborar y liquidar la nómina mensual,Diseñar y ejecutar el plan de seguridad y salud en el trabajo y demas planes contemplados en el Decreto 612 de 2018 y otras actividades administrativas en oficina</t>
  </si>
  <si>
    <t xml:space="preserve">ETAPA DEL CICLO DE VIDA </t>
  </si>
  <si>
    <t>adquisicion de materias primas</t>
  </si>
  <si>
    <t xml:space="preserve">diseño y produccion </t>
  </si>
  <si>
    <t>Transporte entrega</t>
  </si>
  <si>
    <t>uso</t>
  </si>
  <si>
    <t xml:space="preserve">disposicion final </t>
  </si>
  <si>
    <t xml:space="preserve"> Tipo de Aspecto</t>
  </si>
  <si>
    <t>6, Aspecto Ambiental</t>
  </si>
  <si>
    <t>7, Impacto Ambiental</t>
  </si>
  <si>
    <t>8, Valoración de Impacto Ambiental</t>
  </si>
  <si>
    <t>9, Identificación y Valoración del Control Vs. Impacto</t>
  </si>
  <si>
    <t xml:space="preserve"> Descripción de Aspecto</t>
  </si>
  <si>
    <t xml:space="preserve"> Tipo de Impacto</t>
  </si>
  <si>
    <t>Descripción del Impacto</t>
  </si>
  <si>
    <t xml:space="preserve"> Frecuencia</t>
  </si>
  <si>
    <t>Valoración del Impacto Ambiental</t>
  </si>
  <si>
    <t>Alcance</t>
  </si>
  <si>
    <t xml:space="preserve"> Total Criterio Impacto Ambiental</t>
  </si>
  <si>
    <t xml:space="preserve"> Valoración del Impacto Ambiental</t>
  </si>
  <si>
    <t>Acciones de Control</t>
  </si>
  <si>
    <t>Tipo de Aspecto</t>
  </si>
  <si>
    <t xml:space="preserve"> Descripción del Impacto</t>
  </si>
  <si>
    <t>Frecuencia</t>
  </si>
  <si>
    <t xml:space="preserve"> Severidad</t>
  </si>
  <si>
    <t xml:space="preserve">Etapa de Ciclo de Vida </t>
  </si>
  <si>
    <t>10. SIGNIFICANCIA DEL IMPACTO</t>
  </si>
  <si>
    <t>11, Acciones que se Pueden Adelantar Asociadas al Impacto</t>
  </si>
  <si>
    <t xml:space="preserve"> Acciones de Control</t>
  </si>
  <si>
    <t>Evidencias del Control</t>
  </si>
  <si>
    <t>Valoración del Control</t>
  </si>
  <si>
    <t>Impacto Vs. Control</t>
  </si>
  <si>
    <t>10.  SIGNIFICANCIA DEL IMPACTO</t>
  </si>
  <si>
    <t>11,  Acciones que se Pueden Adelantar Asociadas al Impacto</t>
  </si>
  <si>
    <t>ETAPAS DE CICLO DE VIDA</t>
  </si>
  <si>
    <t>Total Criterio Impacto Ambiental</t>
  </si>
  <si>
    <t xml:space="preserve"> Evidencias del Control</t>
  </si>
  <si>
    <t xml:space="preserve"> Valoración del Control</t>
  </si>
  <si>
    <t xml:space="preserve"> Impacto Vs. Control</t>
  </si>
  <si>
    <t>10 SIGNIFICANCIA DEL IMPACTO</t>
  </si>
  <si>
    <t>Tipo de Impacto</t>
  </si>
  <si>
    <t>Etapa de Ciclo de Vida</t>
  </si>
  <si>
    <t>6. Aspecto Ambiental</t>
  </si>
  <si>
    <t>7. Impacto Ambiental</t>
  </si>
  <si>
    <t xml:space="preserve"> Alcance</t>
  </si>
  <si>
    <t>Etapa  de Ciclo de Vida</t>
  </si>
  <si>
    <t>11 Acciones que se Pueden Adelantar Asociadas al Impacto</t>
  </si>
  <si>
    <t>10, SIGNIFICANCIA DEL IMPACTO</t>
  </si>
  <si>
    <t>Severidad</t>
  </si>
  <si>
    <t>. Impacto Vs. Control</t>
  </si>
  <si>
    <t>Etapa de ciclo de Vida</t>
  </si>
  <si>
    <t>Descripción de Aspecto</t>
  </si>
  <si>
    <t>11.  Acciones que se Pueden Adelantar Asociadas al Impacto</t>
  </si>
  <si>
    <t xml:space="preserve">Etapa de Ciclo de vida </t>
  </si>
  <si>
    <t xml:space="preserve">Diseño y Produccion </t>
  </si>
  <si>
    <t xml:space="preserve">Disposicion Final </t>
  </si>
  <si>
    <t>ETAPAS CICLO DE VIDA</t>
  </si>
  <si>
    <t xml:space="preserve">mesas tematicas, reuniones de comité tecnico, seguimiento y monitoreos a planes institucionales. </t>
  </si>
  <si>
    <t>Hace referencia al inicio de la cadena productiva con la adquisición, fabricación, extracción, y todas las actividades inherentes al proceso. Se buscan proveedores que cumplan con altos estándares ambientales y sociales.</t>
  </si>
  <si>
    <r>
      <t>Interacción con el cliente:</t>
    </r>
    <r>
      <rPr>
        <sz val="10"/>
        <rFont val="Arial"/>
        <family val="2"/>
      </rPr>
      <t xml:space="preserve"> Se establece el contacto con el cliente para entender sus necesidades y expectativas.</t>
    </r>
  </si>
  <si>
    <r>
      <t>Ejecución del servicio:</t>
    </r>
    <r>
      <rPr>
        <sz val="10"/>
        <rFont val="Arial"/>
        <family val="2"/>
      </rPr>
      <t xml:space="preserve"> Se llevan a cabo las acciones necesarias para entregar el servicio al cliente.</t>
    </r>
  </si>
  <si>
    <r>
      <t>Entrega del servicio:</t>
    </r>
    <r>
      <rPr>
        <sz val="10"/>
        <rFont val="Arial"/>
        <family val="2"/>
      </rPr>
      <t xml:space="preserve"> Se entrega el servicio al cliente y se verifica su satisfacción.</t>
    </r>
  </si>
  <si>
    <r>
      <t>Produccion el servicio:</t>
    </r>
    <r>
      <rPr>
        <sz val="10"/>
        <rFont val="Arial"/>
        <family val="2"/>
      </rPr>
      <t xml:space="preserve"> Se define el servicio que se va a ofrecer, sus características, y cómo se va a entregar al cliente.</t>
    </r>
  </si>
  <si>
    <t>Utilización del producto o servicio a lo largo de su vida útil.</t>
  </si>
  <si>
    <t>En esta etapa se analiza la posibilidad de reincorporación a la cadena productiva, el tratamiento y/o su disposición final.</t>
  </si>
  <si>
    <t>Dispocision final</t>
  </si>
  <si>
    <t>uso y mantenimiento</t>
  </si>
  <si>
    <t>Adquisición y/o  suministro sostenible</t>
  </si>
  <si>
    <t>Producción del servicio: servucción</t>
  </si>
  <si>
    <t xml:space="preserve">Logistica del servicio </t>
  </si>
  <si>
    <t>servucción se trata de la creación  de un servicio intangible a un cliente. Esta etapa se centra en el proceso de entregar un servicio de valor al cliente</t>
  </si>
  <si>
    <t>AN</t>
  </si>
  <si>
    <t>Generación de residuos no aprovechables (empaques con trazas de comida, residuos de barrido, bandejas de icopor, cartón y papel contaminado, envases y objetos metálicos contaminados, plástico contaminado, empaques plásticos, bandejas de icopor)</t>
  </si>
  <si>
    <t>Consumo de alimentos</t>
  </si>
  <si>
    <t>Consumo de alimentos al interior de la oficina</t>
  </si>
  <si>
    <t>Generación de residuos peligrosos</t>
  </si>
  <si>
    <t>Alteración de las características, físicas químicas y biológicas de los recursos naturales (Incremento en la cantidad de residuos sólidos generados)</t>
  </si>
  <si>
    <t>Generación de residuos peligrosos (Biomédicos)</t>
  </si>
  <si>
    <t>Actividades de oficina</t>
  </si>
  <si>
    <t>Alteración de las características, físicas químicas y biológicas de los recursos naturales</t>
  </si>
  <si>
    <t xml:space="preserve">Generación de residuos electrónicos (equipos de computo, mouse, discos duros, tarjetas electrónicas, equipos de comunicación) </t>
  </si>
  <si>
    <t>Consumo de combustibles operación de vehículos para transporte de personal</t>
  </si>
  <si>
    <t>Consumo de insumos especiales (Uso de aceites, llantas, repuestos y lubricantes para el mantenimiento de los vehículos)</t>
  </si>
  <si>
    <t>Generación de emisiones atmosféricas por fuentes móviles.</t>
  </si>
  <si>
    <t>Consumo de insumos especiales (Utilización de desinfectantes, y sustancias químicas para la realización del aseo en las oficinas)</t>
  </si>
  <si>
    <t>Generación de residuos sólidos y peligrosos en ejecución de obras y proyectos.</t>
  </si>
  <si>
    <t>Generación de residuos sólidos y peligrosos en caso de emergencia por fenómenos naturales (incendio en locación, terremoto, inundación) o situaciones de alteración del orden público (atentados).</t>
  </si>
  <si>
    <t>Generación de residuos peligrosos (Baterías y pilas para equipos de medición (GPS y cámaras)</t>
  </si>
  <si>
    <t>Contaminación al recurso aire</t>
  </si>
  <si>
    <t>Alteración de las características, físicas químicas y biológicas de los recursos naturales (Incremento en la cantidad de residuos sólidos generados).</t>
  </si>
  <si>
    <t>Ejecución de proyectos en campo</t>
  </si>
  <si>
    <t>Contaminación del suelo y agua
Pérdida de recursos naturales
Aumento del volumen de residuos sólidos</t>
  </si>
  <si>
    <t>Aumento de gases como CO₂, NOx y partículas que contribuyen al cambio climático y afectan la calidad del aire
Degradación de recursos no renovables
Contaminación acústica</t>
  </si>
  <si>
    <t>Generación de residuos peligrosos
Riesgo de contaminación por vertimientos accidentales</t>
  </si>
  <si>
    <t>Liberación de gases de efecto invernadero como CO₂.
Presencia de contaminantes que afectan la salud humana y la biodiversidad.</t>
  </si>
  <si>
    <t>Vertimientos de químicos al sistema de alcantarillado sin tratamiento adecuado.
Riesgo de toxicidad</t>
  </si>
  <si>
    <t>Alteración de ecosistemas</t>
  </si>
  <si>
    <t>Mal manejo de residuos durante emergencias puede contaminar suelo, aire y agua.</t>
  </si>
  <si>
    <t>Contaminación por metales pesados: Las baterías contienen litio, cadmio y plomo, que son altamente tóxicos para el suelo y cuerpos de agua.</t>
  </si>
  <si>
    <t>Generación de residuos</t>
  </si>
  <si>
    <t>Generación de gases de efecto invernadero</t>
  </si>
  <si>
    <t>Ejecución de proyectos en campo
Logistica de servicio</t>
  </si>
  <si>
    <t>Desplazamiento fisico y /o  digital para la prestacion y/o entrega del servicio por parte del personal de la corporacion</t>
  </si>
  <si>
    <t>GESTION DE TALENTO HUMANO</t>
  </si>
  <si>
    <t>Respuesta ineficiente a incidentes como incendios, derrames o accidentes con materiales peligrosos.</t>
  </si>
  <si>
    <t>Extensión de los daños ambientales al suelo, agua y aire.
Incremento del riesgo para comunidades cercanas y la fauna.</t>
  </si>
  <si>
    <t>Residuos generados por remodelaciones o construcciones internas, como escombros y materiales peligrosos.</t>
  </si>
  <si>
    <t>Fallo en el manejo de emergencias ambientales se refiere a la incapacidad o insuficiencia de respuesta ante incidentes como incendios, derrames de sustancias peligrosas, explosiones, desastres naturales o accidentes con materiales tóxicos</t>
  </si>
  <si>
    <t>Generación de residuos de obras civiles se produce durante actividades de construcción, remodelación o mantenimiento de infraestructuras internas de una Corporación Autónoma Regional. Estos residuos incluyen escombros (concreto, ladrillo, madera, cerámica), materiales peligrosos (pinturas, solventes, adhesivos, residuos con amianto) y otros desechos asociados al proceso constructivo o de demolición.</t>
  </si>
  <si>
    <t>Consumo energético para el funcionamiento de los ascensores en la edificación.</t>
  </si>
  <si>
    <t>Almacenamiento temporal de residuos sólidos (orgánicos, reciclables y no reciclables) en puntos de acopio mientras se realiza su recolección.</t>
  </si>
  <si>
    <t>Uso de rodenticidas o dispositivos en cajas eliminadoras para el control de roedores.</t>
  </si>
  <si>
    <t>Uso de la Planta Eléctrica</t>
  </si>
  <si>
    <t>Generación de residuos RCD</t>
  </si>
  <si>
    <t>Contaminación atmosférica
Contaminación acústica
Contaminación del suelo y agua</t>
  </si>
  <si>
    <t>Emisión de gases como dióxido de carbono (CO₂), monóxido de carbono (CO) y óxidos de nitrógeno (NOx), contribuyendo al cambio climático y a la disminución de la calidad del aire.
Generación de ruido elevado durante su operación, afectando el confort de las personas y la fauna cercana.
Derrames accidentales de combustible o aceite que pueden infiltrar el suelo o alcanzar cuerpos de agua.</t>
  </si>
  <si>
    <t>Consumo de combustibles fósiles (diésel o gasolina) para la operación de la planta eléctrica durante interrupciones del suministro eléctrico o mantenimiento preventivo</t>
  </si>
  <si>
    <t>1.GESTION INTEGRAL DE RESIDUOS SOLIDOS.
1.4 GESTION DE RESPEL
3.AHORRO Y USO EFICIENTE DE ENERGÍA</t>
  </si>
  <si>
    <t>Hoja de vida de la Planta</t>
  </si>
  <si>
    <t>Uso del Ascensor</t>
  </si>
  <si>
    <t>Incremento en el uso de electricidad, lo cual puede generar una mayor demanda de fuentes no renovables de energía.</t>
  </si>
  <si>
    <t>Consumo de energía eléctrica</t>
  </si>
  <si>
    <t>3.AHORRO Y USO EFICIENTE DE ENERGÍA</t>
  </si>
  <si>
    <t>Hoja de vida del ascensor</t>
  </si>
  <si>
    <t>Acopio de residuos provisional</t>
  </si>
  <si>
    <t>Contaminación del aire
Proliferación de vectores
Riesgo de contaminación del suelo y agua</t>
  </si>
  <si>
    <t>Emisión de olores desagradables por descomposición de residuos orgánicos.
Atracción de insectos, roedores y aves debido al mal manejo de los residuos.
 Escurrimientos de lixiviados que afectan la calidad del suelo o cuerpos de agua cercanos.</t>
  </si>
  <si>
    <t>Caja Eliminadora de Roedores</t>
  </si>
  <si>
    <t>Toxicidad ambiental
Riesgo para la biodiversidad</t>
  </si>
  <si>
    <t>Contaminación del suelo y agua por el uso de químicos tóxicos (rodenticidas) que pueden filtrarse.
Peligro para especies no objetivo (aves y fauna doméstica) que pueden ingerir rodenticidas accidentalmente.</t>
  </si>
  <si>
    <t>Actividades operativas</t>
  </si>
  <si>
    <t xml:space="preserve">Almacenamiento de Combustible para planta eléctrica y equipos de jardinería </t>
  </si>
  <si>
    <t>Deteccion</t>
  </si>
  <si>
    <t xml:space="preserve">Contaminación Negativa del suelo y agua </t>
  </si>
  <si>
    <t>Derrames accidentales de combustible o aceite que pueden infiltrar el suelo o alcanzar cuerpos de agua.</t>
  </si>
  <si>
    <t>PLAN DE MANTENIMIENTO PREVENTIVO</t>
  </si>
  <si>
    <t>Seguimiento e Inspección Periódica en punto de almacenamiento</t>
  </si>
  <si>
    <t xml:space="preserve">Creacion de matriz de aspectos e impactos Ambientales </t>
  </si>
  <si>
    <t>01</t>
  </si>
  <si>
    <t>02</t>
  </si>
  <si>
    <t>FECHA</t>
  </si>
  <si>
    <t>VERSIÓN</t>
  </si>
  <si>
    <t>DESCRIPCIÓN</t>
  </si>
  <si>
    <t>Recepción, pesaje y clasificación de residuos</t>
  </si>
  <si>
    <t>Contaminación del suelo y subsuelo (por disposición inadecuada)</t>
  </si>
  <si>
    <t xml:space="preserve">Generación de residuos no aprovechables </t>
  </si>
  <si>
    <t>Almacenamiento temporal de residuos</t>
  </si>
  <si>
    <t>Manejo de residuos orgánicos</t>
  </si>
  <si>
    <t>Compactación, embalaje y despacho</t>
  </si>
  <si>
    <t>Limpieza y desinfección de áreas y equipos</t>
  </si>
  <si>
    <t>Mantenimiento de infraestructura</t>
  </si>
  <si>
    <t>Interacción con la comunidad/entorno</t>
  </si>
  <si>
    <t>Ocupación de espacio y modificación paisajística</t>
  </si>
  <si>
    <t>Generación de lixiviados (líquidos percolados)</t>
  </si>
  <si>
    <t>Consumo de energía eléctrica y combustibles (transporte)</t>
  </si>
  <si>
    <t>Generación de vertimientos (agua residual industrial)</t>
  </si>
  <si>
    <t>Generación de residuos peligrosos (ej. aceites usados, estopa contaminada, baterías)</t>
  </si>
  <si>
    <t>Generación de ruido y emisiones atmosféricas (polvo, olores)</t>
  </si>
  <si>
    <t>Deterioro estético del entorno y riesgo de proliferación de vectores.</t>
  </si>
  <si>
    <t>Contaminación de cuerpos de agua superficiales y subterráneos.</t>
  </si>
  <si>
    <t>Agotamiento de recursos naturales no renovables. Generación de gases de efecto invernadero (GEI).</t>
  </si>
  <si>
    <t>Contaminación del recurso hídrico (por detergentes, desinfectantes).</t>
  </si>
  <si>
    <t>Contaminación del suelo y riesgo a la salud humana.</t>
  </si>
  <si>
    <t>Molestia a la comunidad circundante. Deterioro de la calidad del aire.</t>
  </si>
  <si>
    <t>Proliferación de vectores</t>
  </si>
  <si>
    <t>Contaminacion del Aire</t>
  </si>
  <si>
    <t xml:space="preserve">Contaminación Negativa del suelo.agua, ambiente </t>
  </si>
  <si>
    <t>Consumo Energia Electrica Contaminacion del Aire</t>
  </si>
  <si>
    <t>2. AHORRO Y USO EFICIENTE DEL AGUA</t>
  </si>
  <si>
    <t>2. AHORRO Y USO EFICIENTE DEL AGUA 4.GESTION DEL AIRE</t>
  </si>
  <si>
    <t>Medición consumo percapita   Certificado gases</t>
  </si>
  <si>
    <t>Certificado gases   Capacitaciones</t>
  </si>
  <si>
    <t>4.GESTION DEL AIRE  5.PROGRAMA DE CAPACITACION</t>
  </si>
  <si>
    <t>03</t>
  </si>
  <si>
    <t>Actualizacion, de la matriz con la determinacion de etapas de ciclo de vida, actividades normales, anormales y en estado de emergencia</t>
  </si>
  <si>
    <t>Actualizacion en proceso de gestion administrativa, descripcion de un nuevo impacto ambiental</t>
  </si>
  <si>
    <t xml:space="preserve">Actualizacion en 7 nuevos aspectos identificados en el proceso gestion administrativa en atencion a la construccion del centro de acopio de residuos solidos en la sede </t>
  </si>
  <si>
    <t xml:space="preserve">Mesa tematica desarrollada con ingeniero ambiental del proceso Planificacion Ambiental Sostenible </t>
  </si>
  <si>
    <t>DE_PI_003</t>
  </si>
  <si>
    <t>Visita tecnica de seguimiento de actividades permisionadas,  Operativos de control y seguimiento, Visitas de control y Vigilancia de los recursos naturales y/o otras actividades en campo institucionales.</t>
  </si>
  <si>
    <t>Uso y mantenimiento</t>
  </si>
  <si>
    <t>Disposicion final</t>
  </si>
  <si>
    <t xml:space="preserve">Elaboración del concepto técnico de las visitas realizadas y demas actividades administrativas desarrolladas por la oficina territorial en el marco de su competencia. </t>
  </si>
  <si>
    <t xml:space="preserve"> </t>
  </si>
  <si>
    <t>Uso  de planta de energia durante interrucciones del servicio electrico en la territorial.</t>
  </si>
  <si>
    <t>Consumo de recursos naturales y generación de emisiones.</t>
  </si>
  <si>
    <t>Uso de combustible fósil para la operación de la planta eléctrica, generando emisiones atmosféricas, ruido y posible generación de residuos peligrosos (aceites usados, filtros, etc.).</t>
  </si>
  <si>
    <t>Contaminación del aire, contaminación del suelo y afectación por ruido.</t>
  </si>
  <si>
    <t>Deterioro de la calidad del aire por emisiones, afectación al entorno por ruido y posible contaminación del suelo por derrames de combustible.</t>
  </si>
  <si>
    <t>mantenimiento preventivo  correctivo de la planta.</t>
  </si>
  <si>
    <t>Jefe de oficina</t>
  </si>
  <si>
    <t>registro del uso de la planta.                             Contro de consumo de conbustible.</t>
  </si>
  <si>
    <t xml:space="preserve">Actividades de oficina </t>
  </si>
  <si>
    <t>Generación de residuos Biologicos</t>
  </si>
  <si>
    <t>Desechos peligrosos contaminados (gasas, guantes,jeringas,vendas)</t>
  </si>
  <si>
    <t>Generación de residuos  biologicos</t>
  </si>
  <si>
    <t>Generación de residuos biologicos</t>
  </si>
  <si>
    <t>Visitas de Supervision de obras, predios, entidades estatales, Acompañamiento , Organización de eventos y Capacitaciónes. Socializacion de planes y metas institucionales.</t>
  </si>
  <si>
    <t>Implementacion y ejecucion de proyectos de inversion ( Reforestacion, produccion limpia,neocios verdes,paos por servicios ambientales,adquisicion y admnisracion de predios)  ; Elaboracion de informes de Supervisión  de contratos. ; Desarrollo de actividadades de socializacion comunitaria, cultura y educacion ambiental.</t>
  </si>
  <si>
    <r>
      <t xml:space="preserve">Visitas de Supervision de obras, </t>
    </r>
    <r>
      <rPr>
        <b/>
        <sz val="8"/>
        <color rgb="FF00B050"/>
        <rFont val="Arial"/>
        <family val="2"/>
      </rPr>
      <t>predios, entidades estatales</t>
    </r>
    <r>
      <rPr>
        <b/>
        <sz val="8"/>
        <rFont val="Arial"/>
        <family val="2"/>
      </rPr>
      <t>, Acompañamiento , Organización de eventos y Capacitaciónes. Socializacion de planes y metas institucionales.</t>
    </r>
  </si>
  <si>
    <t>Generacion de residuos especiales</t>
  </si>
  <si>
    <t>Reuniones de Comité Técnico (interno,externo)                                                                  Atencion de Usuarios, Aprobacion final de actos administrativos,Actividades de oficina</t>
  </si>
  <si>
    <t>mesas tecnicas (internas y externas) de las acciones a cargo</t>
  </si>
  <si>
    <t>Visitas tecnicas ; Visitas de Capacitacion;  Visitas de Evaluacion de proyectos ambientales de recursos hidrico , Areas Protegidas y Ordenamiento Territorial ; Visitas de Socilizacion de Proyectos, Visitas de Acompañamiento  Ambiental , visitas tecnicas de campo</t>
  </si>
  <si>
    <t>Implementacion y ejecucion de proyectos de inversion ambientales y recursos hirdricos ( Reforestacion, produccion limpia,neocios verdes,paos por servicios ambientales,adquisicion y admnisracion de predios)  ; Elaboracion de informes de Supervisión  de contratos. ; Desarrollo de actividadades de socializacion comunitaria, cultura y educacion ambiental.</t>
  </si>
  <si>
    <t>Version:</t>
  </si>
  <si>
    <t>Codigo:</t>
  </si>
  <si>
    <t>pag:</t>
  </si>
  <si>
    <t>RESPONSABLE</t>
  </si>
  <si>
    <t>Profesionales Especializados e ingeniero Ambiental OAPIDE</t>
  </si>
  <si>
    <t>04</t>
  </si>
  <si>
    <t xml:space="preserve">Actualizacion, de matriz con la identificacion de aspectos e impactos ambientales de las Oficinas Territoriales de la corporacion y ajuste en los aspectos e impactos ambientales de los procesos de la sede centro Ibague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</si>
</sst>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4" x14ac:knownFonts="1">
    <font>
      <sz val="10"/>
      <name val="Arial"/>
    </font>
    <font>
      <b/>
      <sz val="1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8"/>
      <color indexed="55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18"/>
      <name val="Arial"/>
      <family val="2"/>
    </font>
    <font>
      <sz val="18"/>
      <color indexed="55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color theme="1"/>
      <name val="Arial"/>
      <family val="2"/>
    </font>
    <font>
      <sz val="8"/>
      <color rgb="FF00863D"/>
      <name val="Arial"/>
      <family val="2"/>
    </font>
    <font>
      <b/>
      <sz val="8"/>
      <color rgb="FF00B05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D2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9" fontId="2" fillId="0" borderId="0" xfId="1" applyFont="1" applyFill="1" applyBorder="1"/>
    <xf numFmtId="0" fontId="12" fillId="0" borderId="0" xfId="0" applyFont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0" fillId="4" borderId="0" xfId="0" applyFill="1"/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2" fillId="4" borderId="0" xfId="0" applyFont="1" applyFill="1"/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9" fontId="2" fillId="5" borderId="2" xfId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textRotation="90" wrapText="1"/>
    </xf>
    <xf numFmtId="0" fontId="9" fillId="0" borderId="0" xfId="0" applyFont="1"/>
    <xf numFmtId="0" fontId="9" fillId="0" borderId="1" xfId="0" applyFont="1" applyBorder="1" applyAlignment="1">
      <alignment wrapText="1"/>
    </xf>
    <xf numFmtId="0" fontId="0" fillId="0" borderId="1" xfId="0" applyBorder="1"/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2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/>
    </xf>
    <xf numFmtId="0" fontId="9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horizontal="left" vertical="center"/>
    </xf>
    <xf numFmtId="0" fontId="9" fillId="7" borderId="9" xfId="0" applyFont="1" applyFill="1" applyBorder="1"/>
    <xf numFmtId="0" fontId="9" fillId="7" borderId="1" xfId="0" applyFont="1" applyFill="1" applyBorder="1"/>
    <xf numFmtId="0" fontId="9" fillId="0" borderId="9" xfId="0" applyFont="1" applyBorder="1" applyAlignment="1">
      <alignment wrapText="1"/>
    </xf>
    <xf numFmtId="0" fontId="20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8" borderId="18" xfId="0" applyFont="1" applyFill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19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2" fontId="12" fillId="0" borderId="1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1" fillId="10" borderId="0" xfId="0" applyFont="1" applyFill="1"/>
    <xf numFmtId="0" fontId="3" fillId="12" borderId="1" xfId="0" applyFont="1" applyFill="1" applyBorder="1" applyAlignment="1">
      <alignment horizontal="center" vertical="center" textRotation="90"/>
    </xf>
    <xf numFmtId="0" fontId="3" fillId="12" borderId="9" xfId="0" applyFont="1" applyFill="1" applyBorder="1" applyAlignment="1">
      <alignment horizontal="center" vertical="center" textRotation="90"/>
    </xf>
    <xf numFmtId="0" fontId="3" fillId="11" borderId="9" xfId="0" applyFont="1" applyFill="1" applyBorder="1" applyAlignment="1">
      <alignment horizontal="center" vertical="center" textRotation="90"/>
    </xf>
    <xf numFmtId="0" fontId="3" fillId="13" borderId="9" xfId="0" applyFont="1" applyFill="1" applyBorder="1" applyAlignment="1">
      <alignment horizontal="center" vertical="center" textRotation="90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vertical="center" wrapText="1"/>
    </xf>
    <xf numFmtId="0" fontId="17" fillId="11" borderId="1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 textRotation="90"/>
    </xf>
    <xf numFmtId="0" fontId="12" fillId="11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textRotation="90"/>
    </xf>
    <xf numFmtId="0" fontId="17" fillId="12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 textRotation="90"/>
    </xf>
    <xf numFmtId="0" fontId="22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164" fontId="9" fillId="4" borderId="10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14" fontId="23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0" fontId="9" fillId="0" borderId="1" xfId="0" applyFont="1" applyBorder="1"/>
    <xf numFmtId="14" fontId="23" fillId="0" borderId="1" xfId="0" applyNumberFormat="1" applyFont="1" applyBorder="1" applyAlignment="1">
      <alignment horizontal="center"/>
    </xf>
    <xf numFmtId="49" fontId="2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4" fillId="0" borderId="13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4" fontId="9" fillId="0" borderId="12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8" fillId="3" borderId="2" xfId="0" applyFont="1" applyFill="1" applyBorder="1" applyAlignment="1" applyProtection="1">
      <alignment horizontal="center" vertical="center" textRotation="90" wrapText="1"/>
      <protection locked="0"/>
    </xf>
    <xf numFmtId="0" fontId="8" fillId="3" borderId="11" xfId="0" applyFont="1" applyFill="1" applyBorder="1" applyAlignment="1" applyProtection="1">
      <alignment horizontal="center" vertical="center" textRotation="90" wrapText="1"/>
      <protection locked="0"/>
    </xf>
    <xf numFmtId="0" fontId="8" fillId="3" borderId="9" xfId="0" applyFont="1" applyFill="1" applyBorder="1" applyAlignment="1" applyProtection="1">
      <alignment horizontal="center" vertical="center" textRotation="90" wrapText="1"/>
      <protection locked="0"/>
    </xf>
    <xf numFmtId="0" fontId="8" fillId="0" borderId="2" xfId="0" applyFont="1" applyBorder="1" applyAlignment="1" applyProtection="1">
      <alignment horizontal="center" vertical="center" textRotation="90" wrapText="1"/>
      <protection locked="0"/>
    </xf>
    <xf numFmtId="0" fontId="8" fillId="0" borderId="11" xfId="0" applyFont="1" applyBorder="1" applyAlignment="1" applyProtection="1">
      <alignment horizontal="center" vertical="center" textRotation="90" wrapText="1"/>
      <protection locked="0"/>
    </xf>
    <xf numFmtId="0" fontId="8" fillId="0" borderId="9" xfId="0" applyFont="1" applyBorder="1" applyAlignment="1" applyProtection="1">
      <alignment horizontal="center" vertical="center" textRotation="90" wrapText="1"/>
      <protection locked="0"/>
    </xf>
    <xf numFmtId="0" fontId="18" fillId="5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textRotation="90" wrapText="1"/>
      <protection locked="0"/>
    </xf>
    <xf numFmtId="0" fontId="8" fillId="0" borderId="1" xfId="0" applyFont="1" applyBorder="1" applyAlignment="1">
      <alignment horizontal="center" vertical="center" textRotation="90" wrapText="1" readingOrder="1"/>
    </xf>
    <xf numFmtId="0" fontId="19" fillId="5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textRotation="90" wrapText="1"/>
      <protection locked="0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center" textRotation="90" wrapText="1"/>
      <protection locked="0"/>
    </xf>
    <xf numFmtId="0" fontId="21" fillId="0" borderId="11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8" fillId="3" borderId="14" xfId="0" applyFont="1" applyFill="1" applyBorder="1" applyAlignment="1" applyProtection="1">
      <alignment horizontal="center" vertical="center" textRotation="90" wrapText="1"/>
      <protection locked="0"/>
    </xf>
    <xf numFmtId="0" fontId="8" fillId="3" borderId="0" xfId="0" applyFont="1" applyFill="1" applyAlignment="1" applyProtection="1">
      <alignment horizontal="center" vertical="center" textRotation="90" wrapText="1"/>
      <protection locked="0"/>
    </xf>
    <xf numFmtId="0" fontId="8" fillId="4" borderId="1" xfId="0" applyFont="1" applyFill="1" applyBorder="1" applyAlignment="1" applyProtection="1">
      <alignment horizontal="center" vertical="center" textRotation="90" wrapText="1"/>
      <protection locked="0"/>
    </xf>
    <xf numFmtId="0" fontId="8" fillId="4" borderId="14" xfId="0" applyFont="1" applyFill="1" applyBorder="1" applyAlignment="1" applyProtection="1">
      <alignment horizontal="center" vertical="center" textRotation="90" wrapText="1"/>
      <protection locked="0"/>
    </xf>
    <xf numFmtId="0" fontId="8" fillId="4" borderId="0" xfId="0" applyFont="1" applyFill="1" applyAlignment="1" applyProtection="1">
      <alignment horizontal="center" vertical="center" textRotation="90" wrapText="1"/>
      <protection locked="0"/>
    </xf>
    <xf numFmtId="0" fontId="0" fillId="0" borderId="10" xfId="0" applyBorder="1" applyAlignment="1">
      <alignment horizontal="center"/>
    </xf>
    <xf numFmtId="0" fontId="15" fillId="4" borderId="15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9" fillId="4" borderId="10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wrapText="1"/>
    </xf>
    <xf numFmtId="0" fontId="14" fillId="4" borderId="12" xfId="0" applyFont="1" applyFill="1" applyBorder="1" applyAlignment="1">
      <alignment horizontal="center" wrapText="1"/>
    </xf>
    <xf numFmtId="0" fontId="14" fillId="4" borderId="4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4" borderId="10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textRotation="90" wrapText="1"/>
    </xf>
    <xf numFmtId="0" fontId="14" fillId="4" borderId="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164" fontId="9" fillId="4" borderId="10" xfId="0" applyNumberFormat="1" applyFont="1" applyFill="1" applyBorder="1" applyAlignment="1">
      <alignment horizontal="center" vertical="center" wrapText="1"/>
    </xf>
    <xf numFmtId="164" fontId="9" fillId="4" borderId="12" xfId="0" applyNumberFormat="1" applyFont="1" applyFill="1" applyBorder="1" applyAlignment="1">
      <alignment horizontal="center" vertical="center" wrapText="1"/>
    </xf>
    <xf numFmtId="164" fontId="9" fillId="4" borderId="4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30"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color theme="1"/>
        <name val="Cambria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color theme="1"/>
        <name val="Cambria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color theme="1"/>
        <name val="Cambria"/>
      </font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numFmt numFmtId="2" formatCode="0.00"/>
      <fill>
        <patternFill patternType="solid">
          <fgColor theme="0"/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b/>
        <i val="0"/>
        <color theme="1"/>
        <name val="Cambria"/>
        <scheme val="none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  <color indexed="9"/>
      </font>
      <fill>
        <patternFill>
          <bgColor indexed="10"/>
        </patternFill>
      </fill>
    </dxf>
    <dxf>
      <font>
        <strike val="0"/>
      </font>
      <numFmt numFmtId="2" formatCode="0.00"/>
      <fill>
        <patternFill>
          <bgColor theme="0"/>
        </patternFill>
      </fill>
    </dxf>
  </dxfs>
  <tableStyles count="0" defaultTableStyle="TableStyleMedium9" defaultPivotStyle="PivotStyleLight16"/>
  <colors>
    <mruColors>
      <color rgb="FF00863D"/>
      <color rgb="FFFFC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42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38100</xdr:rowOff>
    </xdr:from>
    <xdr:to>
      <xdr:col>0</xdr:col>
      <xdr:colOff>1181100</xdr:colOff>
      <xdr:row>2</xdr:row>
      <xdr:rowOff>114300</xdr:rowOff>
    </xdr:to>
    <xdr:pic>
      <xdr:nvPicPr>
        <xdr:cNvPr id="106828" name="Imagen 2">
          <a:extLst>
            <a:ext uri="{FF2B5EF4-FFF2-40B4-BE49-F238E27FC236}">
              <a16:creationId xmlns:a16="http://schemas.microsoft.com/office/drawing/2014/main" id="{00000000-0008-0000-0300-00004CA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09728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0</xdr:col>
      <xdr:colOff>1295400</xdr:colOff>
      <xdr:row>2</xdr:row>
      <xdr:rowOff>68580</xdr:rowOff>
    </xdr:to>
    <xdr:pic>
      <xdr:nvPicPr>
        <xdr:cNvPr id="108676" name="Imagen 3">
          <a:extLst>
            <a:ext uri="{FF2B5EF4-FFF2-40B4-BE49-F238E27FC236}">
              <a16:creationId xmlns:a16="http://schemas.microsoft.com/office/drawing/2014/main" id="{00000000-0008-0000-0C00-000084A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129540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91440</xdr:rowOff>
    </xdr:from>
    <xdr:to>
      <xdr:col>0</xdr:col>
      <xdr:colOff>1356360</xdr:colOff>
      <xdr:row>2</xdr:row>
      <xdr:rowOff>99060</xdr:rowOff>
    </xdr:to>
    <xdr:pic>
      <xdr:nvPicPr>
        <xdr:cNvPr id="103106" name="Imagen 3">
          <a:extLst>
            <a:ext uri="{FF2B5EF4-FFF2-40B4-BE49-F238E27FC236}">
              <a16:creationId xmlns:a16="http://schemas.microsoft.com/office/drawing/2014/main" id="{00000000-0008-0000-0D00-0000C29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91440"/>
          <a:ext cx="129540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99060</xdr:rowOff>
    </xdr:from>
    <xdr:to>
      <xdr:col>0</xdr:col>
      <xdr:colOff>1371600</xdr:colOff>
      <xdr:row>2</xdr:row>
      <xdr:rowOff>106680</xdr:rowOff>
    </xdr:to>
    <xdr:pic>
      <xdr:nvPicPr>
        <xdr:cNvPr id="104140" name="Imagen 3">
          <a:extLst>
            <a:ext uri="{FF2B5EF4-FFF2-40B4-BE49-F238E27FC236}">
              <a16:creationId xmlns:a16="http://schemas.microsoft.com/office/drawing/2014/main" id="{00000000-0008-0000-0E00-0000CC9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9060"/>
          <a:ext cx="129540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76200</xdr:rowOff>
    </xdr:from>
    <xdr:to>
      <xdr:col>0</xdr:col>
      <xdr:colOff>1348740</xdr:colOff>
      <xdr:row>2</xdr:row>
      <xdr:rowOff>83820</xdr:rowOff>
    </xdr:to>
    <xdr:pic>
      <xdr:nvPicPr>
        <xdr:cNvPr id="107678" name="Imagen 3">
          <a:extLst>
            <a:ext uri="{FF2B5EF4-FFF2-40B4-BE49-F238E27FC236}">
              <a16:creationId xmlns:a16="http://schemas.microsoft.com/office/drawing/2014/main" id="{00000000-0008-0000-0F00-00009EA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76200"/>
          <a:ext cx="129540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91440</xdr:rowOff>
    </xdr:from>
    <xdr:to>
      <xdr:col>0</xdr:col>
      <xdr:colOff>1470660</xdr:colOff>
      <xdr:row>2</xdr:row>
      <xdr:rowOff>99060</xdr:rowOff>
    </xdr:to>
    <xdr:pic>
      <xdr:nvPicPr>
        <xdr:cNvPr id="101099" name="Imagen 3">
          <a:extLst>
            <a:ext uri="{FF2B5EF4-FFF2-40B4-BE49-F238E27FC236}">
              <a16:creationId xmlns:a16="http://schemas.microsoft.com/office/drawing/2014/main" id="{00000000-0008-0000-1000-0000EB8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91440"/>
          <a:ext cx="129540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198120</xdr:rowOff>
    </xdr:from>
    <xdr:to>
      <xdr:col>0</xdr:col>
      <xdr:colOff>1432560</xdr:colOff>
      <xdr:row>2</xdr:row>
      <xdr:rowOff>205740</xdr:rowOff>
    </xdr:to>
    <xdr:pic>
      <xdr:nvPicPr>
        <xdr:cNvPr id="105182" name="Imagen 3">
          <a:extLst>
            <a:ext uri="{FF2B5EF4-FFF2-40B4-BE49-F238E27FC236}">
              <a16:creationId xmlns:a16="http://schemas.microsoft.com/office/drawing/2014/main" id="{00000000-0008-0000-1100-0000DE9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98120"/>
          <a:ext cx="129540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121920</xdr:rowOff>
    </xdr:from>
    <xdr:to>
      <xdr:col>0</xdr:col>
      <xdr:colOff>1363980</xdr:colOff>
      <xdr:row>2</xdr:row>
      <xdr:rowOff>129540</xdr:rowOff>
    </xdr:to>
    <xdr:pic>
      <xdr:nvPicPr>
        <xdr:cNvPr id="106211" name="Imagen 3">
          <a:extLst>
            <a:ext uri="{FF2B5EF4-FFF2-40B4-BE49-F238E27FC236}">
              <a16:creationId xmlns:a16="http://schemas.microsoft.com/office/drawing/2014/main" id="{00000000-0008-0000-1200-0000E39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21920"/>
          <a:ext cx="129540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83820</xdr:rowOff>
    </xdr:from>
    <xdr:to>
      <xdr:col>0</xdr:col>
      <xdr:colOff>1432560</xdr:colOff>
      <xdr:row>2</xdr:row>
      <xdr:rowOff>91440</xdr:rowOff>
    </xdr:to>
    <xdr:pic>
      <xdr:nvPicPr>
        <xdr:cNvPr id="110733" name="Imagen 3">
          <a:extLst>
            <a:ext uri="{FF2B5EF4-FFF2-40B4-BE49-F238E27FC236}">
              <a16:creationId xmlns:a16="http://schemas.microsoft.com/office/drawing/2014/main" id="{00000000-0008-0000-1300-00008DB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83820"/>
          <a:ext cx="129540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29309</xdr:colOff>
      <xdr:row>0</xdr:row>
      <xdr:rowOff>0</xdr:rowOff>
    </xdr:from>
    <xdr:to>
      <xdr:col>0</xdr:col>
      <xdr:colOff>943709</xdr:colOff>
      <xdr:row>2</xdr:row>
      <xdr:rowOff>96447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FFF6A6DC-5066-4F2E-97E0-4D9FF6074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9" y="0"/>
          <a:ext cx="914400" cy="559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173182</xdr:colOff>
      <xdr:row>0</xdr:row>
      <xdr:rowOff>14101</xdr:rowOff>
    </xdr:from>
    <xdr:to>
      <xdr:col>0</xdr:col>
      <xdr:colOff>1374371</xdr:colOff>
      <xdr:row>2</xdr:row>
      <xdr:rowOff>329119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9C44EE99-742E-4633-A50F-D6904F19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82" y="14101"/>
          <a:ext cx="1201189" cy="779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137160</xdr:rowOff>
    </xdr:from>
    <xdr:to>
      <xdr:col>0</xdr:col>
      <xdr:colOff>1188720</xdr:colOff>
      <xdr:row>2</xdr:row>
      <xdr:rowOff>7620</xdr:rowOff>
    </xdr:to>
    <xdr:pic>
      <xdr:nvPicPr>
        <xdr:cNvPr id="97755" name="Imagen 2">
          <a:extLst>
            <a:ext uri="{FF2B5EF4-FFF2-40B4-BE49-F238E27FC236}">
              <a16:creationId xmlns:a16="http://schemas.microsoft.com/office/drawing/2014/main" id="{00000000-0008-0000-0400-0000DB7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37160"/>
          <a:ext cx="109728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216568</xdr:colOff>
      <xdr:row>0</xdr:row>
      <xdr:rowOff>40105</xdr:rowOff>
    </xdr:from>
    <xdr:to>
      <xdr:col>0</xdr:col>
      <xdr:colOff>1491916</xdr:colOff>
      <xdr:row>2</xdr:row>
      <xdr:rowOff>278799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B1AAE448-6699-4A7B-A338-C8D8AAC8F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68" y="40105"/>
          <a:ext cx="1275348" cy="703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216314</xdr:colOff>
      <xdr:row>0</xdr:row>
      <xdr:rowOff>0</xdr:rowOff>
    </xdr:from>
    <xdr:to>
      <xdr:col>0</xdr:col>
      <xdr:colOff>1329171</xdr:colOff>
      <xdr:row>2</xdr:row>
      <xdr:rowOff>279478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F951BA7E-4E5E-488D-AFC7-BEB928FDF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314" y="0"/>
          <a:ext cx="1112857" cy="743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144780</xdr:rowOff>
    </xdr:from>
    <xdr:to>
      <xdr:col>0</xdr:col>
      <xdr:colOff>1219200</xdr:colOff>
      <xdr:row>2</xdr:row>
      <xdr:rowOff>114300</xdr:rowOff>
    </xdr:to>
    <xdr:pic>
      <xdr:nvPicPr>
        <xdr:cNvPr id="111726" name="Imagen 4">
          <a:extLst>
            <a:ext uri="{FF2B5EF4-FFF2-40B4-BE49-F238E27FC236}">
              <a16:creationId xmlns:a16="http://schemas.microsoft.com/office/drawing/2014/main" id="{00000000-0008-0000-0500-00006EB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4780"/>
          <a:ext cx="110490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129540</xdr:rowOff>
    </xdr:from>
    <xdr:to>
      <xdr:col>0</xdr:col>
      <xdr:colOff>1257300</xdr:colOff>
      <xdr:row>2</xdr:row>
      <xdr:rowOff>99060</xdr:rowOff>
    </xdr:to>
    <xdr:pic>
      <xdr:nvPicPr>
        <xdr:cNvPr id="72535" name="Imagen 2">
          <a:extLst>
            <a:ext uri="{FF2B5EF4-FFF2-40B4-BE49-F238E27FC236}">
              <a16:creationId xmlns:a16="http://schemas.microsoft.com/office/drawing/2014/main" id="{00000000-0008-0000-0600-0000571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129540"/>
          <a:ext cx="117348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152400</xdr:rowOff>
    </xdr:from>
    <xdr:to>
      <xdr:col>0</xdr:col>
      <xdr:colOff>1196340</xdr:colOff>
      <xdr:row>2</xdr:row>
      <xdr:rowOff>121920</xdr:rowOff>
    </xdr:to>
    <xdr:pic>
      <xdr:nvPicPr>
        <xdr:cNvPr id="113753" name="Imagen 3">
          <a:extLst>
            <a:ext uri="{FF2B5EF4-FFF2-40B4-BE49-F238E27FC236}">
              <a16:creationId xmlns:a16="http://schemas.microsoft.com/office/drawing/2014/main" id="{00000000-0008-0000-0700-000059B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52400"/>
          <a:ext cx="117348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68580</xdr:rowOff>
    </xdr:from>
    <xdr:to>
      <xdr:col>0</xdr:col>
      <xdr:colOff>1242060</xdr:colOff>
      <xdr:row>2</xdr:row>
      <xdr:rowOff>152400</xdr:rowOff>
    </xdr:to>
    <xdr:pic>
      <xdr:nvPicPr>
        <xdr:cNvPr id="112740" name="Imagen 3">
          <a:extLst>
            <a:ext uri="{FF2B5EF4-FFF2-40B4-BE49-F238E27FC236}">
              <a16:creationId xmlns:a16="http://schemas.microsoft.com/office/drawing/2014/main" id="{00000000-0008-0000-0800-000064B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8580"/>
          <a:ext cx="117348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129540</xdr:rowOff>
    </xdr:from>
    <xdr:to>
      <xdr:col>0</xdr:col>
      <xdr:colOff>1303020</xdr:colOff>
      <xdr:row>2</xdr:row>
      <xdr:rowOff>99060</xdr:rowOff>
    </xdr:to>
    <xdr:pic>
      <xdr:nvPicPr>
        <xdr:cNvPr id="98998" name="Imagen 3">
          <a:extLst>
            <a:ext uri="{FF2B5EF4-FFF2-40B4-BE49-F238E27FC236}">
              <a16:creationId xmlns:a16="http://schemas.microsoft.com/office/drawing/2014/main" id="{00000000-0008-0000-0900-0000B68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29540"/>
          <a:ext cx="117348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0</xdr:row>
      <xdr:rowOff>144780</xdr:rowOff>
    </xdr:from>
    <xdr:to>
      <xdr:col>0</xdr:col>
      <xdr:colOff>1447800</xdr:colOff>
      <xdr:row>2</xdr:row>
      <xdr:rowOff>114300</xdr:rowOff>
    </xdr:to>
    <xdr:pic>
      <xdr:nvPicPr>
        <xdr:cNvPr id="102054" name="Imagen 3">
          <a:extLst>
            <a:ext uri="{FF2B5EF4-FFF2-40B4-BE49-F238E27FC236}">
              <a16:creationId xmlns:a16="http://schemas.microsoft.com/office/drawing/2014/main" id="{00000000-0008-0000-0A00-0000A68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144780"/>
          <a:ext cx="121158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91440</xdr:rowOff>
    </xdr:from>
    <xdr:to>
      <xdr:col>0</xdr:col>
      <xdr:colOff>1280160</xdr:colOff>
      <xdr:row>2</xdr:row>
      <xdr:rowOff>60960</xdr:rowOff>
    </xdr:to>
    <xdr:pic>
      <xdr:nvPicPr>
        <xdr:cNvPr id="109686" name="Imagen 3">
          <a:extLst>
            <a:ext uri="{FF2B5EF4-FFF2-40B4-BE49-F238E27FC236}">
              <a16:creationId xmlns:a16="http://schemas.microsoft.com/office/drawing/2014/main" id="{00000000-0008-0000-0B00-000076A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91440"/>
          <a:ext cx="121158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a-gonzalez/Downloads/Matriz%20de%20Impacto%20Ambient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V"/>
      <sheetName val="CONTROL DE CAMBIOS"/>
      <sheetName val="PLANEACION INSTITUCIONAL"/>
      <sheetName val="DIRECCIONAMIENTO ESTRAT TIC"/>
      <sheetName val="RELACIONAMIENTO INSTITUC"/>
      <sheetName val="PLANIFICACION AMBIENTAL SOST"/>
      <sheetName val="DESARROLLO AMBIENTAL"/>
      <sheetName val="AUTORIZACIONES, PERM Y LIC"/>
      <sheetName val="CONTROL, SEGUIM VIG Y SAN"/>
      <sheetName val="GESTION ADMINISTRATIVA"/>
      <sheetName val="SERVICIO AL CIUDADANO"/>
      <sheetName val="GESTION FINANCIERA"/>
      <sheetName val="GESTION DE TALENTO HUMANO"/>
      <sheetName val="GESTION DE INGRESOS"/>
      <sheetName val="GESTION DE CONTRATACION"/>
      <sheetName val="DEFENSA JURIDICA"/>
      <sheetName val="GESTION SOPORTE TIC"/>
      <sheetName val="GESTION DOCUMENTAL"/>
      <sheetName val="EVALUACION INSTITUCIONA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IO ALEJANDRO" id="{1DBEB5C0-BE48-4F57-B545-A12064E154BA}" userId="S::magutierrezgo@ut.edu.co::b9b375c6-cf79-4ac7-a49a-fbf66a1fedd0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8F71AF77-5628-4F50-9CFE-49FAAE8B927A}">
    <text>Normales</text>
  </threadedComment>
  <threadedComment ref="F7" dT="2024-11-21T19:10:12.59" personId="{1DBEB5C0-BE48-4F57-B545-A12064E154BA}" id="{115CEBF6-61C9-48D9-9124-E03C152776D5}">
    <text>ANORMALES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554380CB-8A36-4441-BCC2-BED279788312}">
    <text>Normales</text>
  </threadedComment>
  <threadedComment ref="F7" dT="2024-11-21T19:10:12.59" personId="{1DBEB5C0-BE48-4F57-B545-A12064E154BA}" id="{669E7285-5D76-46B9-A67A-502DDE529847}">
    <text>ANORMALES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6EF57CA5-FC88-459D-A38A-58494DDE4E64}">
    <text>Normales</text>
  </threadedComment>
  <threadedComment ref="F7" dT="2024-11-21T19:10:12.59" personId="{1DBEB5C0-BE48-4F57-B545-A12064E154BA}" id="{16E1E1F9-FCCC-4460-9FCE-5D1B6AD80D65}">
    <text>ANORMALES</text>
  </threadedComment>
</ThreadedComments>
</file>

<file path=xl/threadedComments/threadedComment12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7BA9C09B-8368-4433-BCFF-F1373FA1CE73}">
    <text>Normales</text>
  </threadedComment>
  <threadedComment ref="F7" dT="2024-11-21T19:10:12.59" personId="{1DBEB5C0-BE48-4F57-B545-A12064E154BA}" id="{F3E4168E-FB18-411A-B081-B4F4D4081D0C}">
    <text>ANORMALES</text>
  </threadedComment>
</ThreadedComments>
</file>

<file path=xl/threadedComments/threadedComment13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D42C6CEA-A6C0-49ED-B43C-873514526621}">
    <text>Normales</text>
  </threadedComment>
  <threadedComment ref="F7" dT="2024-11-21T19:10:12.59" personId="{1DBEB5C0-BE48-4F57-B545-A12064E154BA}" id="{9C59C5F5-283E-4F5C-A5D0-3E96F87CFC46}">
    <text>ANORMALES</text>
  </threadedComment>
</ThreadedComments>
</file>

<file path=xl/threadedComments/threadedComment14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87EC716B-F7C3-4246-91FF-AE6016E0F1F4}">
    <text>Normales</text>
  </threadedComment>
  <threadedComment ref="F7" dT="2024-11-21T19:10:12.59" personId="{1DBEB5C0-BE48-4F57-B545-A12064E154BA}" id="{DE27E9C3-56DF-465B-811C-A906D9F6182F}">
    <text>ANORMALES</text>
  </threadedComment>
</ThreadedComments>
</file>

<file path=xl/threadedComments/threadedComment15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A306F069-EB25-4108-8A5E-1A8C818C8A79}">
    <text>Normales</text>
  </threadedComment>
  <threadedComment ref="F7" dT="2024-11-21T19:10:12.59" personId="{1DBEB5C0-BE48-4F57-B545-A12064E154BA}" id="{CD83E442-5789-4375-8C3D-7FF2629FA9C8}">
    <text>ANORMALES</text>
  </threadedComment>
</ThreadedComments>
</file>

<file path=xl/threadedComments/threadedComment16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B940EA2B-7DB4-4C93-ABC5-15969BC0D0CA}">
    <text>Normales</text>
  </threadedComment>
  <threadedComment ref="F7" dT="2024-11-21T19:10:12.59" personId="{1DBEB5C0-BE48-4F57-B545-A12064E154BA}" id="{D696CAFC-8819-4F9E-BDA3-30C1D86242DA}">
    <text>ANORMALES</text>
  </threadedComment>
</ThreadedComments>
</file>

<file path=xl/threadedComments/threadedComment17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62DFAA07-ADFD-4B11-AC02-EDB9D6DA84E9}">
    <text>Normales</text>
  </threadedComment>
  <threadedComment ref="F7" dT="2024-11-21T19:10:12.59" personId="{1DBEB5C0-BE48-4F57-B545-A12064E154BA}" id="{5BC42AE6-2030-4583-BEC8-C74F7FE199B0}">
    <text>ANORMALES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ACB860AC-3ACE-4D35-9051-F0FDB8DFFC5E}">
    <text>Normales</text>
  </threadedComment>
  <threadedComment ref="F7" dT="2024-11-21T19:10:12.59" personId="{1DBEB5C0-BE48-4F57-B545-A12064E154BA}" id="{DCEFA25F-A526-4E15-BF6F-9336A519C9A3}">
    <text>ANORMALES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5B93142A-4F45-41F4-8E25-D9E8C7A16037}">
    <text>Normales</text>
  </threadedComment>
  <threadedComment ref="F7" dT="2024-11-21T19:10:12.59" personId="{1DBEB5C0-BE48-4F57-B545-A12064E154BA}" id="{0428ECC1-AC4E-4176-97DD-1F74763DA12E}">
    <text>ANORMALES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463032F7-5AFF-4F2C-B0B0-DD1A4B7955D8}">
    <text>Normales</text>
  </threadedComment>
  <threadedComment ref="F7" dT="2024-11-21T19:10:12.59" personId="{1DBEB5C0-BE48-4F57-B545-A12064E154BA}" id="{11BC3613-75F2-4FF2-946E-69FB2FAEE79D}">
    <text>ANORMALES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FD4F8102-6B2E-4DE7-B6FE-373FFF9EC7B0}">
    <text>Normales</text>
  </threadedComment>
  <threadedComment ref="F7" dT="2024-11-21T19:10:12.59" personId="{1DBEB5C0-BE48-4F57-B545-A12064E154BA}" id="{DB6474B7-BF62-436F-BDA0-30530E8364AE}">
    <text>ANORMALES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84CA04F4-6F03-458B-A42D-791D3614DDCE}">
    <text>Normales</text>
  </threadedComment>
  <threadedComment ref="F7" dT="2024-11-21T19:10:12.59" personId="{1DBEB5C0-BE48-4F57-B545-A12064E154BA}" id="{E2CA5C22-0DA7-4E70-A91E-B63AB8DC2AF0}">
    <text>ANORMALES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463A1B35-23DC-4511-B669-6BA7A8939226}">
    <text>Normales</text>
  </threadedComment>
  <threadedComment ref="F7" dT="2024-11-21T19:10:12.59" personId="{1DBEB5C0-BE48-4F57-B545-A12064E154BA}" id="{0A13E3A0-DFFE-4305-A7E5-1EDC0EFDEF95}">
    <text>ANORMALES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E874573F-F6FF-42ED-B336-D4097CF825CF}">
    <text>Normales</text>
  </threadedComment>
  <threadedComment ref="F7" dT="2024-11-21T19:10:12.59" personId="{1DBEB5C0-BE48-4F57-B545-A12064E154BA}" id="{32302CC6-BA37-4966-9395-BF58A623329B}">
    <text>ANORMALES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E7" dT="2024-11-21T19:10:04.63" personId="{1DBEB5C0-BE48-4F57-B545-A12064E154BA}" id="{7C92A369-B834-4285-8945-01F2FAA36840}">
    <text>Normales</text>
  </threadedComment>
  <threadedComment ref="F7" dT="2024-11-21T19:10:12.59" personId="{1DBEB5C0-BE48-4F57-B545-A12064E154BA}" id="{5F1AD61F-412C-41C6-B7FC-3D951A3402C4}">
    <text>ANORMALES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microsoft.com/office/2017/10/relationships/threadedComment" Target="../threadedComments/threadedComment8.xml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microsoft.com/office/2017/10/relationships/threadedComment" Target="../threadedComments/threadedComment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microsoft.com/office/2017/10/relationships/threadedComment" Target="../threadedComments/threadedComment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microsoft.com/office/2017/10/relationships/threadedComment" Target="../threadedComments/threadedComment1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microsoft.com/office/2017/10/relationships/threadedComment" Target="../threadedComments/threadedComment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Relationship Id="rId5" Type="http://schemas.microsoft.com/office/2017/10/relationships/threadedComment" Target="../threadedComments/threadedComment13.xml"/><Relationship Id="rId4" Type="http://schemas.openxmlformats.org/officeDocument/2006/relationships/comments" Target="../comments1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Relationship Id="rId5" Type="http://schemas.microsoft.com/office/2017/10/relationships/threadedComment" Target="../threadedComments/threadedComment14.xml"/><Relationship Id="rId4" Type="http://schemas.openxmlformats.org/officeDocument/2006/relationships/comments" Target="../comments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4" Type="http://schemas.microsoft.com/office/2017/10/relationships/threadedComment" Target="../threadedComments/threadedComment1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4" Type="http://schemas.microsoft.com/office/2017/10/relationships/threadedComment" Target="../threadedComments/threadedComment1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Relationship Id="rId5" Type="http://schemas.microsoft.com/office/2017/10/relationships/threadedComment" Target="../threadedComments/threadedComment17.xml"/><Relationship Id="rId4" Type="http://schemas.openxmlformats.org/officeDocument/2006/relationships/comments" Target="../comments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6.xml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microsoft.com/office/2017/10/relationships/threadedComment" Target="../threadedComments/threadedComment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workbookViewId="0">
      <selection activeCell="B11" sqref="B11"/>
    </sheetView>
  </sheetViews>
  <sheetFormatPr baseColWidth="10" defaultRowHeight="13.2" x14ac:dyDescent="0.25"/>
  <cols>
    <col min="1" max="1" width="3.109375" customWidth="1"/>
    <col min="2" max="2" width="34.6640625" customWidth="1"/>
    <col min="3" max="3" width="38.6640625" customWidth="1"/>
    <col min="4" max="4" width="14.88671875" customWidth="1"/>
    <col min="5" max="5" width="13.6640625" customWidth="1"/>
    <col min="6" max="6" width="13.109375" customWidth="1"/>
    <col min="7" max="7" width="12.33203125" customWidth="1"/>
  </cols>
  <sheetData>
    <row r="2" spans="2:7" ht="13.2" customHeight="1" x14ac:dyDescent="0.25">
      <c r="B2" s="122" t="s">
        <v>222</v>
      </c>
      <c r="C2" s="122"/>
      <c r="D2" s="122"/>
      <c r="E2" s="122"/>
      <c r="F2" s="122"/>
      <c r="G2" s="122"/>
    </row>
    <row r="3" spans="2:7" ht="13.2" customHeight="1" x14ac:dyDescent="0.25">
      <c r="B3" s="122"/>
      <c r="C3" s="122"/>
      <c r="D3" s="122"/>
      <c r="E3" s="122"/>
      <c r="F3" s="122"/>
      <c r="G3" s="122"/>
    </row>
    <row r="4" spans="2:7" ht="102" customHeight="1" x14ac:dyDescent="0.25">
      <c r="B4" s="50" t="s">
        <v>233</v>
      </c>
      <c r="C4" s="43" t="s">
        <v>224</v>
      </c>
      <c r="D4" s="44"/>
      <c r="E4" s="44"/>
      <c r="F4" s="44"/>
      <c r="G4" s="44"/>
    </row>
    <row r="5" spans="2:7" ht="118.8" x14ac:dyDescent="0.25">
      <c r="B5" s="51" t="s">
        <v>234</v>
      </c>
      <c r="C5" s="48" t="s">
        <v>236</v>
      </c>
      <c r="D5" s="45" t="s">
        <v>228</v>
      </c>
      <c r="E5" s="47" t="s">
        <v>225</v>
      </c>
      <c r="F5" s="47" t="s">
        <v>226</v>
      </c>
      <c r="G5" s="47" t="s">
        <v>227</v>
      </c>
    </row>
    <row r="6" spans="2:7" ht="41.4" x14ac:dyDescent="0.25">
      <c r="B6" s="52" t="s">
        <v>235</v>
      </c>
      <c r="C6" s="54" t="s">
        <v>268</v>
      </c>
      <c r="D6" s="46"/>
      <c r="E6" s="44"/>
      <c r="F6" s="44"/>
      <c r="G6" s="44"/>
    </row>
    <row r="7" spans="2:7" ht="27.6" x14ac:dyDescent="0.25">
      <c r="B7" s="53" t="s">
        <v>232</v>
      </c>
      <c r="C7" s="43" t="s">
        <v>229</v>
      </c>
      <c r="D7" s="46"/>
      <c r="E7" s="44"/>
      <c r="F7" s="44"/>
      <c r="G7" s="44"/>
    </row>
    <row r="8" spans="2:7" ht="41.4" x14ac:dyDescent="0.25">
      <c r="B8" s="53" t="s">
        <v>231</v>
      </c>
      <c r="C8" s="49" t="s">
        <v>230</v>
      </c>
      <c r="D8" s="46"/>
      <c r="E8" s="44"/>
      <c r="F8" s="44"/>
      <c r="G8" s="44"/>
    </row>
    <row r="9" spans="2:7" ht="13.8" x14ac:dyDescent="0.25">
      <c r="B9" s="42"/>
    </row>
  </sheetData>
  <mergeCells count="1">
    <mergeCell ref="B2:G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49"/>
  <sheetViews>
    <sheetView topLeftCell="R1" zoomScaleNormal="100" workbookViewId="0">
      <selection activeCell="H4" sqref="A4:XFD4"/>
    </sheetView>
  </sheetViews>
  <sheetFormatPr baseColWidth="10" defaultColWidth="11.44140625" defaultRowHeight="10.199999999999999" x14ac:dyDescent="0.2"/>
  <cols>
    <col min="1" max="1" width="23.88671875" style="1" customWidth="1"/>
    <col min="2" max="2" width="24.88671875" style="1" customWidth="1"/>
    <col min="3" max="3" width="16.33203125" style="1" bestFit="1" customWidth="1"/>
    <col min="4" max="4" width="32.5546875" style="1" customWidth="1"/>
    <col min="5" max="5" width="4.109375" style="2" bestFit="1" customWidth="1"/>
    <col min="6" max="6" width="5.109375" style="2" bestFit="1" customWidth="1"/>
    <col min="7" max="7" width="4.44140625" style="2" customWidth="1"/>
    <col min="8" max="8" width="35.33203125" style="1" customWidth="1"/>
    <col min="9" max="9" width="31.44140625" style="1" customWidth="1"/>
    <col min="10" max="11" width="24.6640625" style="1" customWidth="1"/>
    <col min="12" max="12" width="27.5546875" style="1" customWidth="1"/>
    <col min="13" max="13" width="18.66406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2" width="19.33203125" style="1" customWidth="1"/>
    <col min="23" max="23" width="14.109375" style="1" customWidth="1"/>
    <col min="24" max="25" width="6.6640625" style="1" customWidth="1"/>
    <col min="26" max="26" width="13.88671875" style="1" customWidth="1"/>
    <col min="27" max="28" width="6.6640625" style="1" customWidth="1"/>
    <col min="29" max="16384" width="11.44140625" style="1"/>
  </cols>
  <sheetData>
    <row r="1" spans="1:32" s="20" customFormat="1" ht="31.5" customHeight="1" x14ac:dyDescent="0.4">
      <c r="A1" s="158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70" t="s">
        <v>15</v>
      </c>
      <c r="AB1" s="170"/>
      <c r="AC1" s="171"/>
      <c r="AD1" s="128" t="s">
        <v>344</v>
      </c>
      <c r="AE1" s="128"/>
      <c r="AF1" s="128"/>
    </row>
    <row r="2" spans="1:32" s="20" customFormat="1" ht="21.75" customHeight="1" x14ac:dyDescent="0.25">
      <c r="A2" s="158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70" t="s">
        <v>86</v>
      </c>
      <c r="AB2" s="170"/>
      <c r="AC2" s="171"/>
      <c r="AD2" s="137">
        <v>4</v>
      </c>
      <c r="AE2" s="138"/>
      <c r="AF2" s="139"/>
    </row>
    <row r="3" spans="1:32" s="20" customFormat="1" ht="25.5" customHeight="1" x14ac:dyDescent="0.25">
      <c r="A3" s="158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70" t="s">
        <v>17</v>
      </c>
      <c r="AB3" s="170"/>
      <c r="AC3" s="171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199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213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178</v>
      </c>
      <c r="J6" s="142" t="s">
        <v>179</v>
      </c>
      <c r="K6" s="142"/>
      <c r="L6" s="142" t="s">
        <v>188</v>
      </c>
      <c r="M6" s="173" t="s">
        <v>216</v>
      </c>
      <c r="N6" s="142" t="s">
        <v>181</v>
      </c>
      <c r="O6" s="142"/>
      <c r="P6" s="142"/>
      <c r="Q6" s="142" t="s">
        <v>214</v>
      </c>
      <c r="R6" s="142" t="s">
        <v>210</v>
      </c>
      <c r="S6" s="142" t="s">
        <v>201</v>
      </c>
      <c r="T6" s="142" t="s">
        <v>182</v>
      </c>
      <c r="U6" s="142" t="s">
        <v>194</v>
      </c>
      <c r="V6" s="142"/>
      <c r="W6" s="142" t="s">
        <v>195</v>
      </c>
      <c r="X6" s="142" t="s">
        <v>203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73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ht="91.5" customHeight="1" x14ac:dyDescent="0.2">
      <c r="A8" s="179" t="s">
        <v>130</v>
      </c>
      <c r="B8" s="151" t="s">
        <v>138</v>
      </c>
      <c r="C8" s="62" t="s">
        <v>0</v>
      </c>
      <c r="D8" s="12" t="s">
        <v>151</v>
      </c>
      <c r="E8" s="27">
        <f>IF(N8&gt;200,1,0)</f>
        <v>1</v>
      </c>
      <c r="F8" s="27">
        <f>IF(N8&lt;200,1,0)</f>
        <v>0</v>
      </c>
      <c r="G8" s="27">
        <v>0</v>
      </c>
      <c r="H8" s="9" t="s">
        <v>31</v>
      </c>
      <c r="I8" s="9" t="s">
        <v>42</v>
      </c>
      <c r="J8" s="4" t="s">
        <v>25</v>
      </c>
      <c r="K8" s="3" t="s">
        <v>35</v>
      </c>
      <c r="L8" s="3" t="s">
        <v>35</v>
      </c>
      <c r="M8" s="3" t="s">
        <v>234</v>
      </c>
      <c r="N8" s="5">
        <v>250</v>
      </c>
      <c r="O8" s="8">
        <f>+N8/250</f>
        <v>1</v>
      </c>
      <c r="P8" s="6" t="str">
        <f>IF(O8&lt;=0.15,"1",IF(AND(O8&gt;0.15,O8&lt;0.3),"2",IF(AND(O8&gt;=0.3),"3")))</f>
        <v>3</v>
      </c>
      <c r="Q8" s="5">
        <v>2</v>
      </c>
      <c r="R8" s="5">
        <v>1</v>
      </c>
      <c r="S8" s="5">
        <f t="shared" ref="S8:S27" si="0">+(P8*0.2)+(Q8*0.5)+(R8*0.3)</f>
        <v>1.9000000000000001</v>
      </c>
      <c r="T8" s="6" t="str">
        <f t="shared" ref="T8:T27" si="1">IF(S8&lt;=2,"BAJO",IF(AND(S8&gt;2,S8&lt;2.5),"MEDIO",IF(AND(S8&gt;=2.5),"ALTO")))</f>
        <v>BAJO</v>
      </c>
      <c r="U8" s="7" t="s">
        <v>53</v>
      </c>
      <c r="V8" s="5" t="s">
        <v>153</v>
      </c>
      <c r="W8" s="7" t="s">
        <v>54</v>
      </c>
      <c r="X8" s="5">
        <v>1</v>
      </c>
      <c r="Y8" s="5">
        <f>+X8*S8</f>
        <v>1.9000000000000001</v>
      </c>
      <c r="Z8" s="10" t="str">
        <f>IF(Y8&lt;=3,"ACEPTABLE",IF(AND(Y8&gt;3,Y8&lt;6),"MODERADO",IF(AND(Y8&gt;=6),"SIGNIFICATIVO")))</f>
        <v>ACEPTABLE</v>
      </c>
      <c r="AA8" s="5">
        <v>0</v>
      </c>
      <c r="AB8" s="5">
        <v>1</v>
      </c>
      <c r="AC8" s="5">
        <v>0</v>
      </c>
      <c r="AD8" s="5">
        <v>0</v>
      </c>
      <c r="AE8" s="5">
        <v>1</v>
      </c>
      <c r="AF8" s="5">
        <v>1</v>
      </c>
    </row>
    <row r="9" spans="1:32" ht="93" customHeight="1" x14ac:dyDescent="0.2">
      <c r="A9" s="180"/>
      <c r="B9" s="152"/>
      <c r="C9" s="62" t="s">
        <v>0</v>
      </c>
      <c r="D9" s="12" t="s">
        <v>151</v>
      </c>
      <c r="E9" s="27">
        <f t="shared" ref="E9:E41" si="2">IF(N9&gt;200,1,0)</f>
        <v>0</v>
      </c>
      <c r="F9" s="27">
        <f t="shared" ref="F9:F41" si="3">IF(N9&lt;200,1,0)</f>
        <v>1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43</v>
      </c>
      <c r="L9" s="3" t="s">
        <v>69</v>
      </c>
      <c r="M9" s="3" t="s">
        <v>234</v>
      </c>
      <c r="N9" s="5">
        <v>3</v>
      </c>
      <c r="O9" s="8">
        <f t="shared" ref="O9:O27" si="4">+N9/250</f>
        <v>1.2E-2</v>
      </c>
      <c r="P9" s="6" t="str">
        <f t="shared" ref="P9:P27" si="5">IF(O9&lt;=0.15,"1",IF(AND(O9&gt;0.15,O9&lt;0.3),"2",IF(AND(O9&gt;=0.3),"3")))</f>
        <v>1</v>
      </c>
      <c r="Q9" s="5">
        <v>2</v>
      </c>
      <c r="R9" s="5">
        <v>2</v>
      </c>
      <c r="S9" s="5">
        <f t="shared" si="0"/>
        <v>1.7999999999999998</v>
      </c>
      <c r="T9" s="6" t="str">
        <f t="shared" si="1"/>
        <v>BAJO</v>
      </c>
      <c r="U9" s="7" t="s">
        <v>91</v>
      </c>
      <c r="V9" s="5" t="s">
        <v>154</v>
      </c>
      <c r="W9" s="7" t="s">
        <v>55</v>
      </c>
      <c r="X9" s="5">
        <v>1</v>
      </c>
      <c r="Y9" s="5">
        <f t="shared" ref="Y9:Y27" si="6">+X9*S9</f>
        <v>1.7999999999999998</v>
      </c>
      <c r="Z9" s="10" t="str">
        <f t="shared" ref="Z9:Z27" si="7"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1</v>
      </c>
      <c r="AE9" s="5">
        <v>1</v>
      </c>
      <c r="AF9" s="5">
        <v>1</v>
      </c>
    </row>
    <row r="10" spans="1:32" ht="96.45" customHeight="1" x14ac:dyDescent="0.2">
      <c r="A10" s="180"/>
      <c r="B10" s="152"/>
      <c r="C10" s="62" t="s">
        <v>0</v>
      </c>
      <c r="D10" s="12" t="s">
        <v>151</v>
      </c>
      <c r="E10" s="27">
        <f t="shared" si="2"/>
        <v>1</v>
      </c>
      <c r="F10" s="27">
        <f t="shared" si="3"/>
        <v>0</v>
      </c>
      <c r="G10" s="27">
        <v>0</v>
      </c>
      <c r="H10" s="9" t="s">
        <v>31</v>
      </c>
      <c r="I10" s="9" t="s">
        <v>41</v>
      </c>
      <c r="J10" s="4" t="s">
        <v>25</v>
      </c>
      <c r="K10" s="3" t="s">
        <v>98</v>
      </c>
      <c r="L10" s="3" t="s">
        <v>104</v>
      </c>
      <c r="M10" s="3" t="s">
        <v>221</v>
      </c>
      <c r="N10" s="5">
        <v>250</v>
      </c>
      <c r="O10" s="8">
        <f t="shared" si="4"/>
        <v>1</v>
      </c>
      <c r="P10" s="6" t="str">
        <f t="shared" si="5"/>
        <v>3</v>
      </c>
      <c r="Q10" s="5">
        <v>1</v>
      </c>
      <c r="R10" s="5">
        <v>1</v>
      </c>
      <c r="S10" s="5">
        <f t="shared" si="0"/>
        <v>1.4000000000000001</v>
      </c>
      <c r="T10" s="6" t="str">
        <f t="shared" si="1"/>
        <v>BAJO</v>
      </c>
      <c r="U10" s="7" t="s">
        <v>99</v>
      </c>
      <c r="V10" s="5" t="s">
        <v>155</v>
      </c>
      <c r="W10" s="7" t="s">
        <v>96</v>
      </c>
      <c r="X10" s="5">
        <v>2</v>
      </c>
      <c r="Y10" s="5">
        <f t="shared" si="6"/>
        <v>2.8000000000000003</v>
      </c>
      <c r="Z10" s="10" t="str">
        <f t="shared" si="7"/>
        <v>ACEPTABLE</v>
      </c>
      <c r="AA10" s="5">
        <v>0</v>
      </c>
      <c r="AB10" s="5">
        <v>1</v>
      </c>
      <c r="AC10" s="5">
        <v>1</v>
      </c>
      <c r="AD10" s="5">
        <v>1</v>
      </c>
      <c r="AE10" s="5">
        <v>1</v>
      </c>
      <c r="AF10" s="5">
        <v>1</v>
      </c>
    </row>
    <row r="11" spans="1:32" ht="94.95" customHeight="1" x14ac:dyDescent="0.2">
      <c r="A11" s="180"/>
      <c r="B11" s="152"/>
      <c r="C11" s="62" t="s">
        <v>0</v>
      </c>
      <c r="D11" s="12" t="s">
        <v>151</v>
      </c>
      <c r="E11" s="27">
        <f t="shared" si="2"/>
        <v>1</v>
      </c>
      <c r="F11" s="27">
        <f t="shared" si="3"/>
        <v>0</v>
      </c>
      <c r="G11" s="27">
        <v>0</v>
      </c>
      <c r="H11" s="9" t="s">
        <v>33</v>
      </c>
      <c r="I11" s="9" t="s">
        <v>56</v>
      </c>
      <c r="J11" s="4" t="s">
        <v>25</v>
      </c>
      <c r="K11" s="3" t="s">
        <v>39</v>
      </c>
      <c r="L11" s="3" t="s">
        <v>49</v>
      </c>
      <c r="M11" s="3" t="s">
        <v>232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22</v>
      </c>
      <c r="V11" s="5" t="s">
        <v>153</v>
      </c>
      <c r="W11" s="7" t="s">
        <v>85</v>
      </c>
      <c r="X11" s="5">
        <v>1</v>
      </c>
      <c r="Y11" s="5">
        <f t="shared" si="6"/>
        <v>1.4000000000000001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102" customHeight="1" x14ac:dyDescent="0.2">
      <c r="A12" s="180"/>
      <c r="B12" s="152"/>
      <c r="C12" s="62" t="s">
        <v>0</v>
      </c>
      <c r="D12" s="12" t="s">
        <v>151</v>
      </c>
      <c r="E12" s="27">
        <f t="shared" si="2"/>
        <v>0</v>
      </c>
      <c r="F12" s="27">
        <f t="shared" si="3"/>
        <v>1</v>
      </c>
      <c r="G12" s="27">
        <v>0</v>
      </c>
      <c r="H12" s="9" t="s">
        <v>33</v>
      </c>
      <c r="I12" s="9" t="s">
        <v>57</v>
      </c>
      <c r="J12" s="4" t="s">
        <v>25</v>
      </c>
      <c r="K12" s="3" t="s">
        <v>37</v>
      </c>
      <c r="L12" s="3" t="s">
        <v>48</v>
      </c>
      <c r="M12" s="3" t="s">
        <v>234</v>
      </c>
      <c r="N12" s="5">
        <v>12</v>
      </c>
      <c r="O12" s="8">
        <f t="shared" si="4"/>
        <v>4.8000000000000001E-2</v>
      </c>
      <c r="P12" s="6" t="str">
        <f t="shared" si="5"/>
        <v>1</v>
      </c>
      <c r="Q12" s="5">
        <v>2</v>
      </c>
      <c r="R12" s="5">
        <v>2</v>
      </c>
      <c r="S12" s="5">
        <f t="shared" si="0"/>
        <v>1.7999999999999998</v>
      </c>
      <c r="T12" s="6" t="str">
        <f t="shared" si="1"/>
        <v>BAJO</v>
      </c>
      <c r="U12" s="7" t="s">
        <v>92</v>
      </c>
      <c r="V12" s="5" t="s">
        <v>153</v>
      </c>
      <c r="W12" s="7" t="s">
        <v>54</v>
      </c>
      <c r="X12" s="5">
        <v>1</v>
      </c>
      <c r="Y12" s="5">
        <f t="shared" si="6"/>
        <v>1.7999999999999998</v>
      </c>
      <c r="Z12" s="10" t="str">
        <f t="shared" si="7"/>
        <v>ACEPTABLE</v>
      </c>
      <c r="AA12" s="5">
        <v>0</v>
      </c>
      <c r="AB12" s="5">
        <v>1</v>
      </c>
      <c r="AC12" s="5">
        <v>0</v>
      </c>
      <c r="AD12" s="5">
        <v>1</v>
      </c>
      <c r="AE12" s="5">
        <v>1</v>
      </c>
      <c r="AF12" s="5">
        <v>1</v>
      </c>
    </row>
    <row r="13" spans="1:32" ht="99.45" customHeight="1" x14ac:dyDescent="0.2">
      <c r="A13" s="180"/>
      <c r="B13" s="152"/>
      <c r="C13" s="62" t="s">
        <v>0</v>
      </c>
      <c r="D13" s="12" t="s">
        <v>151</v>
      </c>
      <c r="E13" s="27">
        <f t="shared" si="2"/>
        <v>0</v>
      </c>
      <c r="F13" s="27">
        <f t="shared" si="3"/>
        <v>1</v>
      </c>
      <c r="G13" s="27">
        <v>0</v>
      </c>
      <c r="H13" s="9" t="s">
        <v>32</v>
      </c>
      <c r="I13" s="9" t="s">
        <v>58</v>
      </c>
      <c r="J13" s="4" t="s">
        <v>25</v>
      </c>
      <c r="K13" s="3" t="s">
        <v>37</v>
      </c>
      <c r="L13" s="3" t="s">
        <v>69</v>
      </c>
      <c r="M13" s="3" t="s">
        <v>221</v>
      </c>
      <c r="N13" s="5">
        <v>3</v>
      </c>
      <c r="O13" s="8">
        <f t="shared" si="4"/>
        <v>1.2E-2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91</v>
      </c>
      <c r="V13" s="5" t="s">
        <v>153</v>
      </c>
      <c r="W13" s="7" t="s">
        <v>55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1</v>
      </c>
      <c r="AD13" s="5">
        <v>1</v>
      </c>
      <c r="AE13" s="5">
        <v>1</v>
      </c>
      <c r="AF13" s="5">
        <v>1</v>
      </c>
    </row>
    <row r="14" spans="1:32" ht="101.7" customHeight="1" x14ac:dyDescent="0.2">
      <c r="A14" s="180"/>
      <c r="B14" s="152"/>
      <c r="C14" s="62" t="s">
        <v>0</v>
      </c>
      <c r="D14" s="12" t="s">
        <v>151</v>
      </c>
      <c r="E14" s="27">
        <f t="shared" si="2"/>
        <v>1</v>
      </c>
      <c r="F14" s="27">
        <f t="shared" si="3"/>
        <v>0</v>
      </c>
      <c r="G14" s="27">
        <v>0</v>
      </c>
      <c r="H14" s="9" t="s">
        <v>61</v>
      </c>
      <c r="I14" s="9" t="s">
        <v>62</v>
      </c>
      <c r="J14" s="4" t="s">
        <v>25</v>
      </c>
      <c r="K14" s="3" t="s">
        <v>126</v>
      </c>
      <c r="L14" s="3" t="s">
        <v>104</v>
      </c>
      <c r="M14" s="3" t="s">
        <v>221</v>
      </c>
      <c r="N14" s="5">
        <v>250</v>
      </c>
      <c r="O14" s="8">
        <f t="shared" si="4"/>
        <v>1</v>
      </c>
      <c r="P14" s="6" t="str">
        <f t="shared" si="5"/>
        <v>3</v>
      </c>
      <c r="Q14" s="5">
        <v>2</v>
      </c>
      <c r="R14" s="5">
        <v>1</v>
      </c>
      <c r="S14" s="5">
        <f t="shared" si="0"/>
        <v>1.9000000000000001</v>
      </c>
      <c r="T14" s="6" t="str">
        <f t="shared" si="1"/>
        <v>BAJO</v>
      </c>
      <c r="U14" s="7" t="s">
        <v>59</v>
      </c>
      <c r="V14" s="5" t="s">
        <v>153</v>
      </c>
      <c r="W14" s="7" t="s">
        <v>78</v>
      </c>
      <c r="X14" s="5">
        <v>1</v>
      </c>
      <c r="Y14" s="5">
        <f t="shared" si="6"/>
        <v>1.9000000000000001</v>
      </c>
      <c r="Z14" s="10" t="str">
        <f t="shared" si="7"/>
        <v>ACEPTABLE</v>
      </c>
      <c r="AA14" s="5">
        <v>0</v>
      </c>
      <c r="AB14" s="5">
        <v>1</v>
      </c>
      <c r="AC14" s="5">
        <v>0</v>
      </c>
      <c r="AD14" s="5">
        <v>0</v>
      </c>
      <c r="AE14" s="5">
        <v>1</v>
      </c>
      <c r="AF14" s="5">
        <v>1</v>
      </c>
    </row>
    <row r="15" spans="1:32" ht="101.7" customHeight="1" x14ac:dyDescent="0.2">
      <c r="A15" s="180"/>
      <c r="B15" s="152"/>
      <c r="C15" s="62" t="s">
        <v>0</v>
      </c>
      <c r="D15" s="12" t="s">
        <v>151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87</v>
      </c>
      <c r="J15" s="4" t="s">
        <v>25</v>
      </c>
      <c r="K15" s="3" t="s">
        <v>64</v>
      </c>
      <c r="L15" s="3" t="s">
        <v>65</v>
      </c>
      <c r="M15" s="3" t="s">
        <v>221</v>
      </c>
      <c r="N15" s="5">
        <v>250</v>
      </c>
      <c r="O15" s="8">
        <f t="shared" si="4"/>
        <v>1</v>
      </c>
      <c r="P15" s="6" t="str">
        <f t="shared" si="5"/>
        <v>3</v>
      </c>
      <c r="Q15" s="5">
        <v>1</v>
      </c>
      <c r="R15" s="5">
        <v>1</v>
      </c>
      <c r="S15" s="5">
        <f t="shared" si="0"/>
        <v>1.4000000000000001</v>
      </c>
      <c r="T15" s="6" t="str">
        <f t="shared" si="1"/>
        <v>BAJO</v>
      </c>
      <c r="U15" s="7" t="s">
        <v>88</v>
      </c>
      <c r="V15" s="5" t="s">
        <v>153</v>
      </c>
      <c r="W15" s="7" t="s">
        <v>83</v>
      </c>
      <c r="X15" s="5">
        <v>1</v>
      </c>
      <c r="Y15" s="5">
        <f t="shared" si="6"/>
        <v>1.4000000000000001</v>
      </c>
      <c r="Z15" s="10" t="str">
        <f>IF(Y15&lt;=2,"ACEPTABLE",IF(AND(Y15&gt;2,Y15&lt;6),"MODERADO",IF(AND(Y15&gt;=6),"SIGNIFICATIVO")))</f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0</v>
      </c>
      <c r="AF15" s="5">
        <v>1</v>
      </c>
    </row>
    <row r="16" spans="1:32" ht="94.2" customHeight="1" x14ac:dyDescent="0.2">
      <c r="A16" s="180"/>
      <c r="B16" s="152"/>
      <c r="C16" s="62" t="s">
        <v>0</v>
      </c>
      <c r="D16" s="12" t="s">
        <v>151</v>
      </c>
      <c r="E16" s="27">
        <f t="shared" si="2"/>
        <v>0</v>
      </c>
      <c r="F16" s="27">
        <f t="shared" si="3"/>
        <v>1</v>
      </c>
      <c r="G16" s="27">
        <v>0</v>
      </c>
      <c r="H16" s="9" t="s">
        <v>63</v>
      </c>
      <c r="I16" s="9" t="s">
        <v>45</v>
      </c>
      <c r="J16" s="4" t="s">
        <v>25</v>
      </c>
      <c r="K16" s="3" t="s">
        <v>37</v>
      </c>
      <c r="L16" s="3" t="s">
        <v>97</v>
      </c>
      <c r="M16" s="3" t="s">
        <v>221</v>
      </c>
      <c r="N16" s="5">
        <v>52</v>
      </c>
      <c r="O16" s="8">
        <f t="shared" si="4"/>
        <v>0.20799999999999999</v>
      </c>
      <c r="P16" s="6" t="str">
        <f t="shared" si="5"/>
        <v>2</v>
      </c>
      <c r="Q16" s="5">
        <v>2</v>
      </c>
      <c r="R16" s="5">
        <v>1</v>
      </c>
      <c r="S16" s="5">
        <f t="shared" si="0"/>
        <v>1.7</v>
      </c>
      <c r="T16" s="6" t="str">
        <f t="shared" si="1"/>
        <v>BAJO</v>
      </c>
      <c r="U16" s="7" t="s">
        <v>93</v>
      </c>
      <c r="V16" s="5" t="s">
        <v>153</v>
      </c>
      <c r="W16" s="7" t="s">
        <v>83</v>
      </c>
      <c r="X16" s="5">
        <v>1</v>
      </c>
      <c r="Y16" s="5">
        <f t="shared" si="6"/>
        <v>1.7</v>
      </c>
      <c r="Z16" s="10" t="str">
        <f t="shared" si="7"/>
        <v>ACEPTABLE</v>
      </c>
      <c r="AA16" s="5">
        <v>1</v>
      </c>
      <c r="AB16" s="5">
        <v>1</v>
      </c>
      <c r="AC16" s="5">
        <v>1</v>
      </c>
      <c r="AD16" s="5">
        <v>1</v>
      </c>
      <c r="AE16" s="5">
        <v>1</v>
      </c>
      <c r="AF16" s="5">
        <v>1</v>
      </c>
    </row>
    <row r="17" spans="1:32" ht="100.5" customHeight="1" x14ac:dyDescent="0.2">
      <c r="A17" s="180"/>
      <c r="B17" s="152"/>
      <c r="C17" s="62" t="s">
        <v>0</v>
      </c>
      <c r="D17" s="12" t="s">
        <v>151</v>
      </c>
      <c r="E17" s="27">
        <f t="shared" si="2"/>
        <v>1</v>
      </c>
      <c r="F17" s="27">
        <f t="shared" si="3"/>
        <v>0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126</v>
      </c>
      <c r="L17" s="3" t="s">
        <v>104</v>
      </c>
      <c r="M17" s="3" t="s">
        <v>221</v>
      </c>
      <c r="N17" s="5">
        <v>250</v>
      </c>
      <c r="O17" s="8">
        <f t="shared" si="4"/>
        <v>1</v>
      </c>
      <c r="P17" s="6" t="str">
        <f t="shared" si="5"/>
        <v>3</v>
      </c>
      <c r="Q17" s="5">
        <v>2</v>
      </c>
      <c r="R17" s="5">
        <v>1</v>
      </c>
      <c r="S17" s="5">
        <f t="shared" si="0"/>
        <v>1.9000000000000001</v>
      </c>
      <c r="T17" s="6" t="str">
        <f t="shared" si="1"/>
        <v>BAJO</v>
      </c>
      <c r="U17" s="7" t="s">
        <v>59</v>
      </c>
      <c r="V17" s="5" t="s">
        <v>153</v>
      </c>
      <c r="W17" s="7" t="s">
        <v>78</v>
      </c>
      <c r="X17" s="5">
        <v>1</v>
      </c>
      <c r="Y17" s="5">
        <f t="shared" si="6"/>
        <v>1.9000000000000001</v>
      </c>
      <c r="Z17" s="10" t="str">
        <f t="shared" si="7"/>
        <v>ACEPTABLE</v>
      </c>
      <c r="AA17" s="5">
        <v>0</v>
      </c>
      <c r="AB17" s="5">
        <v>1</v>
      </c>
      <c r="AC17" s="5">
        <v>0</v>
      </c>
      <c r="AD17" s="5">
        <v>0</v>
      </c>
      <c r="AE17" s="5">
        <v>1</v>
      </c>
      <c r="AF17" s="5">
        <v>1</v>
      </c>
    </row>
    <row r="18" spans="1:32" ht="94.2" customHeight="1" x14ac:dyDescent="0.2">
      <c r="A18" s="180"/>
      <c r="B18" s="152"/>
      <c r="C18" s="62" t="s">
        <v>0</v>
      </c>
      <c r="D18" s="12" t="s">
        <v>151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63</v>
      </c>
      <c r="J18" s="4" t="s">
        <v>25</v>
      </c>
      <c r="K18" s="3" t="s">
        <v>66</v>
      </c>
      <c r="L18" s="3" t="s">
        <v>67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1</v>
      </c>
      <c r="R18" s="5">
        <v>1</v>
      </c>
      <c r="S18" s="5">
        <f t="shared" si="0"/>
        <v>1.4000000000000001</v>
      </c>
      <c r="T18" s="6" t="str">
        <f t="shared" si="1"/>
        <v>BAJO</v>
      </c>
      <c r="U18" s="7" t="s">
        <v>68</v>
      </c>
      <c r="V18" s="5" t="s">
        <v>153</v>
      </c>
      <c r="W18" s="7" t="s">
        <v>83</v>
      </c>
      <c r="X18" s="5">
        <v>1</v>
      </c>
      <c r="Y18" s="5">
        <f t="shared" si="6"/>
        <v>1.4000000000000001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0</v>
      </c>
      <c r="AF18" s="5">
        <v>0</v>
      </c>
    </row>
    <row r="19" spans="1:32" ht="88.5" customHeight="1" x14ac:dyDescent="0.2">
      <c r="A19" s="180"/>
      <c r="B19" s="152"/>
      <c r="C19" s="62" t="s">
        <v>0</v>
      </c>
      <c r="D19" s="12" t="s">
        <v>148</v>
      </c>
      <c r="E19" s="27">
        <f t="shared" si="2"/>
        <v>1</v>
      </c>
      <c r="F19" s="27">
        <f t="shared" si="3"/>
        <v>0</v>
      </c>
      <c r="G19" s="27">
        <v>0</v>
      </c>
      <c r="H19" s="9" t="s">
        <v>239</v>
      </c>
      <c r="I19" s="9" t="s">
        <v>240</v>
      </c>
      <c r="J19" s="4" t="s">
        <v>25</v>
      </c>
      <c r="K19" s="3" t="s">
        <v>66</v>
      </c>
      <c r="L19" s="3" t="s">
        <v>238</v>
      </c>
      <c r="M19" s="3" t="s">
        <v>231</v>
      </c>
      <c r="N19" s="5">
        <v>250</v>
      </c>
      <c r="O19" s="8">
        <f>+N19/250</f>
        <v>1</v>
      </c>
      <c r="P19" s="6" t="str">
        <f>IF(O19&lt;=0.15,"1",IF(AND(O19&gt;0.15,O19&lt;0.3),"2",IF(AND(O19&gt;=0.3),"3")))</f>
        <v>3</v>
      </c>
      <c r="Q19" s="5">
        <v>1</v>
      </c>
      <c r="R19" s="5">
        <v>2</v>
      </c>
      <c r="S19" s="5">
        <f t="shared" si="0"/>
        <v>1.7000000000000002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1.7000000000000002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48" customHeight="1" x14ac:dyDescent="0.2">
      <c r="A20" s="180"/>
      <c r="B20" s="152"/>
      <c r="C20" s="62" t="s">
        <v>24</v>
      </c>
      <c r="D20" s="12" t="s">
        <v>161</v>
      </c>
      <c r="E20" s="27">
        <f t="shared" si="2"/>
        <v>1</v>
      </c>
      <c r="F20" s="27">
        <f t="shared" si="3"/>
        <v>0</v>
      </c>
      <c r="G20" s="27">
        <v>0</v>
      </c>
      <c r="H20" s="9" t="s">
        <v>34</v>
      </c>
      <c r="I20" s="9" t="s">
        <v>95</v>
      </c>
      <c r="J20" s="4" t="s">
        <v>25</v>
      </c>
      <c r="K20" s="3" t="s">
        <v>35</v>
      </c>
      <c r="L20" s="3" t="s">
        <v>50</v>
      </c>
      <c r="M20" s="3" t="s">
        <v>235</v>
      </c>
      <c r="N20" s="5">
        <v>250</v>
      </c>
      <c r="O20" s="8">
        <f t="shared" si="4"/>
        <v>1</v>
      </c>
      <c r="P20" s="6" t="str">
        <f t="shared" si="5"/>
        <v>3</v>
      </c>
      <c r="Q20" s="5">
        <v>2</v>
      </c>
      <c r="R20" s="5">
        <v>1</v>
      </c>
      <c r="S20" s="5">
        <f t="shared" si="0"/>
        <v>1.9000000000000001</v>
      </c>
      <c r="T20" s="6" t="str">
        <f t="shared" si="1"/>
        <v>BAJO</v>
      </c>
      <c r="U20" s="7" t="s">
        <v>94</v>
      </c>
      <c r="V20" s="5" t="s">
        <v>153</v>
      </c>
      <c r="W20" s="7" t="s">
        <v>84</v>
      </c>
      <c r="X20" s="5">
        <v>1</v>
      </c>
      <c r="Y20" s="5">
        <f t="shared" si="6"/>
        <v>1.9000000000000001</v>
      </c>
      <c r="Z20" s="10" t="str">
        <f t="shared" si="7"/>
        <v>ACEPTABLE</v>
      </c>
      <c r="AA20" s="5">
        <v>1</v>
      </c>
      <c r="AB20" s="5">
        <v>1</v>
      </c>
      <c r="AC20" s="5">
        <v>0</v>
      </c>
      <c r="AD20" s="5">
        <v>0</v>
      </c>
      <c r="AE20" s="5">
        <v>1</v>
      </c>
      <c r="AF20" s="5">
        <v>1</v>
      </c>
    </row>
    <row r="21" spans="1:32" ht="60.6" x14ac:dyDescent="0.2">
      <c r="A21" s="180"/>
      <c r="B21" s="152"/>
      <c r="C21" s="62" t="s">
        <v>24</v>
      </c>
      <c r="D21" s="12" t="s">
        <v>161</v>
      </c>
      <c r="E21" s="27">
        <f t="shared" si="2"/>
        <v>1</v>
      </c>
      <c r="F21" s="27">
        <f t="shared" si="3"/>
        <v>0</v>
      </c>
      <c r="G21" s="27">
        <v>0</v>
      </c>
      <c r="H21" s="9" t="s">
        <v>34</v>
      </c>
      <c r="I21" s="9" t="s">
        <v>36</v>
      </c>
      <c r="J21" s="4" t="s">
        <v>25</v>
      </c>
      <c r="K21" s="3" t="s">
        <v>44</v>
      </c>
      <c r="L21" s="3" t="s">
        <v>51</v>
      </c>
      <c r="M21" s="3" t="s">
        <v>235</v>
      </c>
      <c r="N21" s="5">
        <v>250</v>
      </c>
      <c r="O21" s="8">
        <f t="shared" si="4"/>
        <v>1</v>
      </c>
      <c r="P21" s="6" t="str">
        <f t="shared" si="5"/>
        <v>3</v>
      </c>
      <c r="Q21" s="5">
        <v>2</v>
      </c>
      <c r="R21" s="5">
        <v>2</v>
      </c>
      <c r="S21" s="5">
        <f t="shared" si="0"/>
        <v>2.2000000000000002</v>
      </c>
      <c r="T21" s="6" t="str">
        <f t="shared" si="1"/>
        <v>MEDIO</v>
      </c>
      <c r="U21" s="7" t="s">
        <v>80</v>
      </c>
      <c r="V21" s="5" t="s">
        <v>153</v>
      </c>
      <c r="W21" s="7" t="s">
        <v>82</v>
      </c>
      <c r="X21" s="5">
        <v>1</v>
      </c>
      <c r="Y21" s="5">
        <f t="shared" si="6"/>
        <v>2.2000000000000002</v>
      </c>
      <c r="Z21" s="10" t="str">
        <f t="shared" si="7"/>
        <v>ACEPTABLE</v>
      </c>
      <c r="AA21" s="5">
        <v>1</v>
      </c>
      <c r="AB21" s="5">
        <v>1</v>
      </c>
      <c r="AC21" s="5">
        <v>0</v>
      </c>
      <c r="AD21" s="5">
        <v>0</v>
      </c>
      <c r="AE21" s="5">
        <v>1</v>
      </c>
      <c r="AF21" s="5">
        <v>1</v>
      </c>
    </row>
    <row r="22" spans="1:32" ht="71.400000000000006" customHeight="1" x14ac:dyDescent="0.2">
      <c r="A22" s="180"/>
      <c r="B22" s="152"/>
      <c r="C22" s="62" t="s">
        <v>24</v>
      </c>
      <c r="D22" s="12" t="s">
        <v>161</v>
      </c>
      <c r="E22" s="27">
        <f t="shared" si="2"/>
        <v>0</v>
      </c>
      <c r="F22" s="27">
        <f t="shared" si="3"/>
        <v>1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37</v>
      </c>
      <c r="L22" s="3" t="s">
        <v>77</v>
      </c>
      <c r="M22" s="3" t="s">
        <v>235</v>
      </c>
      <c r="N22" s="5">
        <v>1</v>
      </c>
      <c r="O22" s="8">
        <f t="shared" si="4"/>
        <v>4.0000000000000001E-3</v>
      </c>
      <c r="P22" s="6" t="str">
        <f t="shared" si="5"/>
        <v>1</v>
      </c>
      <c r="Q22" s="5">
        <v>2</v>
      </c>
      <c r="R22" s="5">
        <v>2</v>
      </c>
      <c r="S22" s="5">
        <f t="shared" si="0"/>
        <v>1.7999999999999998</v>
      </c>
      <c r="T22" s="6" t="str">
        <f t="shared" si="1"/>
        <v>BAJO</v>
      </c>
      <c r="U22" s="7" t="s">
        <v>91</v>
      </c>
      <c r="V22" s="5" t="s">
        <v>153</v>
      </c>
      <c r="W22" s="7" t="s">
        <v>81</v>
      </c>
      <c r="X22" s="5">
        <v>1</v>
      </c>
      <c r="Y22" s="5">
        <f t="shared" si="6"/>
        <v>1.7999999999999998</v>
      </c>
      <c r="Z22" s="10" t="str">
        <f t="shared" si="7"/>
        <v>ACEPTABLE</v>
      </c>
      <c r="AA22" s="5">
        <v>0</v>
      </c>
      <c r="AB22" s="5">
        <v>1</v>
      </c>
      <c r="AC22" s="5">
        <v>0</v>
      </c>
      <c r="AD22" s="5">
        <v>1</v>
      </c>
      <c r="AE22" s="5">
        <v>1</v>
      </c>
      <c r="AF22" s="5">
        <v>1</v>
      </c>
    </row>
    <row r="23" spans="1:32" ht="60.6" x14ac:dyDescent="0.2">
      <c r="A23" s="180"/>
      <c r="B23" s="152"/>
      <c r="C23" s="62" t="s">
        <v>24</v>
      </c>
      <c r="D23" s="12" t="s">
        <v>161</v>
      </c>
      <c r="E23" s="27">
        <f t="shared" si="2"/>
        <v>0</v>
      </c>
      <c r="F23" s="27">
        <f t="shared" si="3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38</v>
      </c>
      <c r="L23" s="3" t="s">
        <v>52</v>
      </c>
      <c r="M23" s="3" t="s">
        <v>235</v>
      </c>
      <c r="N23" s="5">
        <v>1</v>
      </c>
      <c r="O23" s="8">
        <f t="shared" si="4"/>
        <v>4.0000000000000001E-3</v>
      </c>
      <c r="P23" s="6" t="str">
        <f t="shared" si="5"/>
        <v>1</v>
      </c>
      <c r="Q23" s="5">
        <v>2</v>
      </c>
      <c r="R23" s="5">
        <v>2</v>
      </c>
      <c r="S23" s="5">
        <f t="shared" si="0"/>
        <v>1.7999999999999998</v>
      </c>
      <c r="T23" s="6" t="str">
        <f t="shared" si="1"/>
        <v>BAJO</v>
      </c>
      <c r="U23" s="7" t="s">
        <v>90</v>
      </c>
      <c r="V23" s="5" t="s">
        <v>153</v>
      </c>
      <c r="W23" s="7" t="s">
        <v>81</v>
      </c>
      <c r="X23" s="5">
        <v>1</v>
      </c>
      <c r="Y23" s="5">
        <f t="shared" si="6"/>
        <v>1.7999999999999998</v>
      </c>
      <c r="Z23" s="10" t="str">
        <f t="shared" si="7"/>
        <v>ACEPTABLE</v>
      </c>
      <c r="AA23" s="5">
        <v>0</v>
      </c>
      <c r="AB23" s="5">
        <v>1</v>
      </c>
      <c r="AC23" s="5">
        <v>1</v>
      </c>
      <c r="AD23" s="5">
        <v>1</v>
      </c>
      <c r="AE23" s="5">
        <v>0</v>
      </c>
      <c r="AF23" s="5">
        <v>1</v>
      </c>
    </row>
    <row r="24" spans="1:32" ht="60.6" x14ac:dyDescent="0.2">
      <c r="A24" s="180"/>
      <c r="B24" s="152"/>
      <c r="C24" s="62" t="s">
        <v>24</v>
      </c>
      <c r="D24" s="12" t="s">
        <v>161</v>
      </c>
      <c r="E24" s="27">
        <f t="shared" si="2"/>
        <v>0</v>
      </c>
      <c r="F24" s="27">
        <f t="shared" si="3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40</v>
      </c>
      <c r="L24" s="3" t="s">
        <v>60</v>
      </c>
      <c r="M24" s="3" t="s">
        <v>235</v>
      </c>
      <c r="N24" s="5">
        <v>1</v>
      </c>
      <c r="O24" s="8">
        <f t="shared" si="4"/>
        <v>4.0000000000000001E-3</v>
      </c>
      <c r="P24" s="6" t="str">
        <f t="shared" si="5"/>
        <v>1</v>
      </c>
      <c r="Q24" s="5">
        <v>3</v>
      </c>
      <c r="R24" s="5">
        <v>3</v>
      </c>
      <c r="S24" s="5">
        <f t="shared" si="0"/>
        <v>2.5999999999999996</v>
      </c>
      <c r="T24" s="6" t="str">
        <f t="shared" si="1"/>
        <v>ALTO</v>
      </c>
      <c r="U24" s="7" t="s">
        <v>70</v>
      </c>
      <c r="V24" s="5" t="s">
        <v>153</v>
      </c>
      <c r="W24" s="7" t="s">
        <v>79</v>
      </c>
      <c r="X24" s="5">
        <v>1</v>
      </c>
      <c r="Y24" s="5">
        <f t="shared" si="6"/>
        <v>2.5999999999999996</v>
      </c>
      <c r="Z24" s="10" t="str">
        <f t="shared" si="7"/>
        <v>ACEPTABLE</v>
      </c>
      <c r="AA24" s="5">
        <v>1</v>
      </c>
      <c r="AB24" s="5">
        <v>1</v>
      </c>
      <c r="AC24" s="5">
        <v>0</v>
      </c>
      <c r="AD24" s="5">
        <v>0</v>
      </c>
      <c r="AE24" s="5">
        <v>1</v>
      </c>
      <c r="AF24" s="5">
        <v>1</v>
      </c>
    </row>
    <row r="25" spans="1:32" ht="60.6" x14ac:dyDescent="0.2">
      <c r="A25" s="180"/>
      <c r="B25" s="152"/>
      <c r="C25" s="62" t="s">
        <v>24</v>
      </c>
      <c r="D25" s="12" t="s">
        <v>161</v>
      </c>
      <c r="E25" s="27">
        <f t="shared" si="2"/>
        <v>0</v>
      </c>
      <c r="F25" s="27">
        <f t="shared" si="3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37</v>
      </c>
      <c r="L25" s="3" t="s">
        <v>71</v>
      </c>
      <c r="M25" s="3" t="s">
        <v>235</v>
      </c>
      <c r="N25" s="5">
        <v>2</v>
      </c>
      <c r="O25" s="8">
        <f t="shared" si="4"/>
        <v>8.0000000000000002E-3</v>
      </c>
      <c r="P25" s="6" t="str">
        <f t="shared" si="5"/>
        <v>1</v>
      </c>
      <c r="Q25" s="5">
        <v>1</v>
      </c>
      <c r="R25" s="5">
        <v>1</v>
      </c>
      <c r="S25" s="5">
        <f t="shared" si="0"/>
        <v>1</v>
      </c>
      <c r="T25" s="6" t="str">
        <f t="shared" si="1"/>
        <v>BAJO</v>
      </c>
      <c r="U25" s="7" t="s">
        <v>90</v>
      </c>
      <c r="V25" s="5" t="s">
        <v>153</v>
      </c>
      <c r="W25" s="7" t="s">
        <v>84</v>
      </c>
      <c r="X25" s="5">
        <v>1</v>
      </c>
      <c r="Y25" s="5">
        <f t="shared" si="6"/>
        <v>1</v>
      </c>
      <c r="Z25" s="10" t="str">
        <f t="shared" si="7"/>
        <v>ACEPTABLE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1</v>
      </c>
    </row>
    <row r="26" spans="1:32" ht="60.6" x14ac:dyDescent="0.2">
      <c r="A26" s="180"/>
      <c r="B26" s="152"/>
      <c r="C26" s="62" t="s">
        <v>24</v>
      </c>
      <c r="D26" s="12" t="s">
        <v>161</v>
      </c>
      <c r="E26" s="27">
        <f t="shared" si="2"/>
        <v>0</v>
      </c>
      <c r="F26" s="27">
        <f t="shared" si="3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72</v>
      </c>
      <c r="M26" s="3" t="s">
        <v>221</v>
      </c>
      <c r="N26" s="5">
        <v>3</v>
      </c>
      <c r="O26" s="8">
        <f t="shared" si="4"/>
        <v>1.2E-2</v>
      </c>
      <c r="P26" s="6" t="str">
        <f t="shared" si="5"/>
        <v>1</v>
      </c>
      <c r="Q26" s="5">
        <v>1</v>
      </c>
      <c r="R26" s="5">
        <v>1</v>
      </c>
      <c r="S26" s="5">
        <f t="shared" si="0"/>
        <v>1</v>
      </c>
      <c r="T26" s="6" t="str">
        <f t="shared" si="1"/>
        <v>BAJO</v>
      </c>
      <c r="U26" s="7" t="s">
        <v>90</v>
      </c>
      <c r="V26" s="5" t="s">
        <v>153</v>
      </c>
      <c r="W26" s="7" t="s">
        <v>84</v>
      </c>
      <c r="X26" s="5">
        <v>1</v>
      </c>
      <c r="Y26" s="5">
        <f t="shared" si="6"/>
        <v>1</v>
      </c>
      <c r="Z26" s="10" t="str">
        <f t="shared" si="7"/>
        <v>ACEPTABLE</v>
      </c>
      <c r="AA26" s="5">
        <v>0</v>
      </c>
      <c r="AB26" s="5">
        <v>0</v>
      </c>
      <c r="AC26" s="5">
        <v>1</v>
      </c>
      <c r="AD26" s="5">
        <v>1</v>
      </c>
      <c r="AE26" s="5">
        <v>0</v>
      </c>
      <c r="AF26" s="5">
        <v>1</v>
      </c>
    </row>
    <row r="27" spans="1:32" ht="71.400000000000006" customHeight="1" x14ac:dyDescent="0.2">
      <c r="A27" s="180"/>
      <c r="B27" s="152"/>
      <c r="C27" s="62" t="s">
        <v>24</v>
      </c>
      <c r="D27" s="12" t="s">
        <v>161</v>
      </c>
      <c r="E27" s="27">
        <f t="shared" si="2"/>
        <v>0</v>
      </c>
      <c r="F27" s="27">
        <f t="shared" si="3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38</v>
      </c>
      <c r="L27" s="3" t="s">
        <v>73</v>
      </c>
      <c r="M27" s="3" t="s">
        <v>221</v>
      </c>
      <c r="N27" s="5">
        <v>1</v>
      </c>
      <c r="O27" s="8">
        <f t="shared" si="4"/>
        <v>4.0000000000000001E-3</v>
      </c>
      <c r="P27" s="6" t="str">
        <f t="shared" si="5"/>
        <v>1</v>
      </c>
      <c r="Q27" s="5">
        <v>1</v>
      </c>
      <c r="R27" s="5">
        <v>1</v>
      </c>
      <c r="S27" s="5">
        <f t="shared" si="0"/>
        <v>1</v>
      </c>
      <c r="T27" s="6" t="str">
        <f t="shared" si="1"/>
        <v>BAJO</v>
      </c>
      <c r="U27" s="7" t="s">
        <v>91</v>
      </c>
      <c r="V27" s="5" t="s">
        <v>153</v>
      </c>
      <c r="W27" s="7" t="s">
        <v>84</v>
      </c>
      <c r="X27" s="5">
        <v>1</v>
      </c>
      <c r="Y27" s="5">
        <f t="shared" si="6"/>
        <v>1</v>
      </c>
      <c r="Z27" s="10" t="str">
        <f t="shared" si="7"/>
        <v>ACEPTABLE</v>
      </c>
      <c r="AA27" s="5">
        <v>0</v>
      </c>
      <c r="AB27" s="5">
        <v>0</v>
      </c>
      <c r="AC27" s="5">
        <v>0</v>
      </c>
      <c r="AD27" s="5">
        <v>1</v>
      </c>
      <c r="AE27" s="5">
        <v>1</v>
      </c>
      <c r="AF27" s="5">
        <v>1</v>
      </c>
    </row>
    <row r="28" spans="1:32" ht="61.2" x14ac:dyDescent="0.2">
      <c r="A28" s="180"/>
      <c r="B28" s="152"/>
      <c r="C28" s="62" t="s">
        <v>24</v>
      </c>
      <c r="D28" s="12" t="s">
        <v>161</v>
      </c>
      <c r="E28" s="27">
        <f t="shared" si="2"/>
        <v>1</v>
      </c>
      <c r="F28" s="27">
        <f t="shared" si="3"/>
        <v>0</v>
      </c>
      <c r="G28" s="27">
        <v>0</v>
      </c>
      <c r="H28" s="9" t="s">
        <v>31</v>
      </c>
      <c r="I28" s="9" t="s">
        <v>42</v>
      </c>
      <c r="J28" s="4" t="s">
        <v>25</v>
      </c>
      <c r="K28" s="3" t="s">
        <v>35</v>
      </c>
      <c r="L28" s="3" t="s">
        <v>35</v>
      </c>
      <c r="M28" s="3" t="s">
        <v>221</v>
      </c>
      <c r="N28" s="5">
        <v>250</v>
      </c>
      <c r="O28" s="8">
        <f t="shared" ref="O28:O32" si="8">+N28/250</f>
        <v>1</v>
      </c>
      <c r="P28" s="6" t="str">
        <f t="shared" ref="P28:P32" si="9">IF(O28&lt;=0.15,"1",IF(AND(O28&gt;0.15,O28&lt;0.3),"2",IF(AND(O28&gt;=0.3),"3")))</f>
        <v>3</v>
      </c>
      <c r="Q28" s="5">
        <v>2</v>
      </c>
      <c r="R28" s="5">
        <v>1</v>
      </c>
      <c r="S28" s="5">
        <f>+(P28*0.2)+(Q28*0.5)+(R28*0.3)</f>
        <v>1.9000000000000001</v>
      </c>
      <c r="T28" s="6" t="str">
        <f>IF(S28&lt;=2,"BAJO",IF(AND(S28&gt;2,S28&lt;2.5),"MEDIO",IF(AND(S28&gt;=2.5),"ALTO")))</f>
        <v>BAJO</v>
      </c>
      <c r="U28" s="7" t="s">
        <v>53</v>
      </c>
      <c r="V28" s="5" t="s">
        <v>153</v>
      </c>
      <c r="W28" s="7" t="s">
        <v>54</v>
      </c>
      <c r="X28" s="5">
        <v>1</v>
      </c>
      <c r="Y28" s="5">
        <f>+X28*S28</f>
        <v>1.9000000000000001</v>
      </c>
      <c r="Z28" s="10" t="str">
        <f>IF(Y28&lt;=3,"ACEPTABLE",IF(AND(Y28&gt;3,Y28&lt;6),"MODERADO",IF(AND(Y28&gt;=6),"SIGNIFICATIVO")))</f>
        <v>ACEPTABLE</v>
      </c>
      <c r="AA28" s="5">
        <v>0</v>
      </c>
      <c r="AB28" s="5">
        <v>1</v>
      </c>
      <c r="AC28" s="5">
        <v>0</v>
      </c>
      <c r="AD28" s="5">
        <v>0</v>
      </c>
      <c r="AE28" s="5">
        <v>1</v>
      </c>
      <c r="AF28" s="5">
        <v>1</v>
      </c>
    </row>
    <row r="29" spans="1:32" ht="60.6" x14ac:dyDescent="0.2">
      <c r="A29" s="180"/>
      <c r="B29" s="152"/>
      <c r="C29" s="62" t="s">
        <v>24</v>
      </c>
      <c r="D29" s="12" t="s">
        <v>137</v>
      </c>
      <c r="E29" s="27">
        <f t="shared" si="2"/>
        <v>1</v>
      </c>
      <c r="F29" s="27">
        <f t="shared" si="3"/>
        <v>0</v>
      </c>
      <c r="G29" s="27">
        <v>0</v>
      </c>
      <c r="H29" s="9" t="s">
        <v>31</v>
      </c>
      <c r="I29" s="9" t="s">
        <v>41</v>
      </c>
      <c r="J29" s="4" t="s">
        <v>25</v>
      </c>
      <c r="K29" s="3" t="s">
        <v>126</v>
      </c>
      <c r="L29" s="3" t="s">
        <v>104</v>
      </c>
      <c r="M29" s="3" t="s">
        <v>221</v>
      </c>
      <c r="N29" s="5">
        <v>250</v>
      </c>
      <c r="O29" s="8">
        <f t="shared" si="8"/>
        <v>1</v>
      </c>
      <c r="P29" s="6" t="str">
        <f t="shared" si="9"/>
        <v>3</v>
      </c>
      <c r="Q29" s="5">
        <v>1</v>
      </c>
      <c r="R29" s="5">
        <v>1</v>
      </c>
      <c r="S29" s="5">
        <f>+(P29*0.2)+(Q29*0.5)+(R29*0.3)</f>
        <v>1.4000000000000001</v>
      </c>
      <c r="T29" s="6" t="str">
        <f>IF(S29&lt;=2,"BAJO",IF(AND(S29&gt;2,S29&lt;2.5),"MEDIO",IF(AND(S29&gt;=2.5),"ALTO")))</f>
        <v>BAJO</v>
      </c>
      <c r="U29" s="7" t="s">
        <v>99</v>
      </c>
      <c r="V29" s="5" t="s">
        <v>153</v>
      </c>
      <c r="W29" s="7" t="s">
        <v>96</v>
      </c>
      <c r="X29" s="5">
        <v>2</v>
      </c>
      <c r="Y29" s="5">
        <f>+X29*S29</f>
        <v>2.8000000000000003</v>
      </c>
      <c r="Z29" s="10" t="str">
        <f>IF(Y29&lt;=3,"ACEPTABLE",IF(AND(Y29&gt;3,Y29&lt;6),"MODERADO",IF(AND(Y29&gt;=6),"SIGNIFICATIVO")))</f>
        <v>ACEPTABLE</v>
      </c>
      <c r="AA29" s="5">
        <v>0</v>
      </c>
      <c r="AB29" s="5">
        <v>1</v>
      </c>
      <c r="AC29" s="5">
        <v>1</v>
      </c>
      <c r="AD29" s="5">
        <v>1</v>
      </c>
      <c r="AE29" s="5">
        <v>1</v>
      </c>
      <c r="AF29" s="5">
        <v>1</v>
      </c>
    </row>
    <row r="30" spans="1:32" ht="61.2" x14ac:dyDescent="0.2">
      <c r="A30" s="180"/>
      <c r="B30" s="152"/>
      <c r="C30" s="62" t="s">
        <v>24</v>
      </c>
      <c r="D30" s="12" t="s">
        <v>137</v>
      </c>
      <c r="E30" s="27">
        <f t="shared" si="2"/>
        <v>1</v>
      </c>
      <c r="F30" s="27">
        <f t="shared" si="3"/>
        <v>0</v>
      </c>
      <c r="G30" s="27">
        <v>0</v>
      </c>
      <c r="H30" s="9" t="s">
        <v>61</v>
      </c>
      <c r="I30" s="9" t="s">
        <v>62</v>
      </c>
      <c r="J30" s="4" t="s">
        <v>25</v>
      </c>
      <c r="K30" s="3" t="s">
        <v>126</v>
      </c>
      <c r="L30" s="3" t="s">
        <v>104</v>
      </c>
      <c r="M30" s="3" t="s">
        <v>221</v>
      </c>
      <c r="N30" s="5">
        <v>250</v>
      </c>
      <c r="O30" s="8">
        <f t="shared" si="8"/>
        <v>1</v>
      </c>
      <c r="P30" s="6" t="str">
        <f t="shared" si="9"/>
        <v>3</v>
      </c>
      <c r="Q30" s="5">
        <v>2</v>
      </c>
      <c r="R30" s="5">
        <v>1</v>
      </c>
      <c r="S30" s="5">
        <f>+(P30*0.2)+(Q30*0.5)+(R30*0.3)</f>
        <v>1.9000000000000001</v>
      </c>
      <c r="T30" s="6" t="str">
        <f>IF(S30&lt;=2,"BAJO",IF(AND(S30&gt;2,S30&lt;2.5),"MEDIO",IF(AND(S30&gt;=2.5),"ALTO")))</f>
        <v>BAJO</v>
      </c>
      <c r="U30" s="7" t="s">
        <v>100</v>
      </c>
      <c r="V30" s="5" t="s">
        <v>153</v>
      </c>
      <c r="W30" s="7" t="s">
        <v>78</v>
      </c>
      <c r="X30" s="5">
        <v>1</v>
      </c>
      <c r="Y30" s="5">
        <f>+X30*S30</f>
        <v>1.9000000000000001</v>
      </c>
      <c r="Z30" s="10" t="str">
        <f>IF(Y30&lt;=3,"ACEPTABLE",IF(AND(Y30&gt;3,Y30&lt;6),"MODERADO",IF(AND(Y30&gt;=6),"SIGNIFICATIVO")))</f>
        <v>ACEPTABLE</v>
      </c>
      <c r="AA30" s="5">
        <v>0</v>
      </c>
      <c r="AB30" s="5">
        <v>1</v>
      </c>
      <c r="AC30" s="5">
        <v>0</v>
      </c>
      <c r="AD30" s="5">
        <v>0</v>
      </c>
      <c r="AE30" s="5">
        <v>1</v>
      </c>
      <c r="AF30" s="5">
        <v>1</v>
      </c>
    </row>
    <row r="31" spans="1:32" ht="60.6" x14ac:dyDescent="0.2">
      <c r="A31" s="180"/>
      <c r="B31" s="152"/>
      <c r="C31" s="62" t="s">
        <v>24</v>
      </c>
      <c r="D31" s="12" t="s">
        <v>161</v>
      </c>
      <c r="E31" s="27">
        <f t="shared" si="2"/>
        <v>1</v>
      </c>
      <c r="F31" s="27">
        <f t="shared" si="3"/>
        <v>0</v>
      </c>
      <c r="G31" s="27">
        <v>0</v>
      </c>
      <c r="H31" s="9" t="s">
        <v>61</v>
      </c>
      <c r="I31" s="9" t="s">
        <v>87</v>
      </c>
      <c r="J31" s="4" t="s">
        <v>25</v>
      </c>
      <c r="K31" s="3" t="s">
        <v>64</v>
      </c>
      <c r="L31" s="3" t="s">
        <v>65</v>
      </c>
      <c r="M31" s="3" t="s">
        <v>221</v>
      </c>
      <c r="N31" s="5">
        <v>250</v>
      </c>
      <c r="O31" s="8">
        <f t="shared" si="8"/>
        <v>1</v>
      </c>
      <c r="P31" s="6" t="str">
        <f t="shared" si="9"/>
        <v>3</v>
      </c>
      <c r="Q31" s="5">
        <v>1</v>
      </c>
      <c r="R31" s="5">
        <v>1</v>
      </c>
      <c r="S31" s="5">
        <f>+(P31*0.2)+(Q31*0.5)+(R31*0.3)</f>
        <v>1.4000000000000001</v>
      </c>
      <c r="T31" s="6" t="str">
        <f>IF(S31&lt;=2,"BAJO",IF(AND(S31&gt;2,S31&lt;2.5),"MEDIO",IF(AND(S31&gt;=2.5),"ALTO")))</f>
        <v>BAJO</v>
      </c>
      <c r="U31" s="7" t="s">
        <v>88</v>
      </c>
      <c r="V31" s="5" t="s">
        <v>153</v>
      </c>
      <c r="W31" s="7" t="s">
        <v>83</v>
      </c>
      <c r="X31" s="5">
        <v>1</v>
      </c>
      <c r="Y31" s="5">
        <f>+X31*S31</f>
        <v>1.4000000000000001</v>
      </c>
      <c r="Z31" s="10" t="str">
        <f>IF(Y31&lt;=2,"ACEPTABLE",IF(AND(Y31&gt;2,Y31&lt;6),"MODERADO",IF(AND(Y31&gt;=6),"SIGNIFICATIVO")))</f>
        <v>ACEPTABLE</v>
      </c>
      <c r="AA31" s="5">
        <v>0</v>
      </c>
      <c r="AB31" s="5">
        <v>1</v>
      </c>
      <c r="AC31" s="5">
        <v>0</v>
      </c>
      <c r="AD31" s="5">
        <v>0</v>
      </c>
      <c r="AE31" s="5">
        <v>0</v>
      </c>
      <c r="AF31" s="5">
        <v>1</v>
      </c>
    </row>
    <row r="32" spans="1:32" ht="60.6" x14ac:dyDescent="0.2">
      <c r="A32" s="180"/>
      <c r="B32" s="152"/>
      <c r="C32" s="62" t="s">
        <v>0</v>
      </c>
      <c r="D32" s="12" t="s">
        <v>244</v>
      </c>
      <c r="E32" s="27">
        <f t="shared" si="2"/>
        <v>0</v>
      </c>
      <c r="F32" s="27">
        <f t="shared" si="3"/>
        <v>1</v>
      </c>
      <c r="G32" s="27">
        <v>0</v>
      </c>
      <c r="H32" s="9" t="s">
        <v>243</v>
      </c>
      <c r="I32" s="9" t="s">
        <v>245</v>
      </c>
      <c r="J32" s="4" t="s">
        <v>25</v>
      </c>
      <c r="K32" s="3" t="s">
        <v>241</v>
      </c>
      <c r="L32" s="3" t="s">
        <v>245</v>
      </c>
      <c r="M32" s="3" t="s">
        <v>231</v>
      </c>
      <c r="N32" s="5">
        <v>5</v>
      </c>
      <c r="O32" s="8">
        <f t="shared" si="8"/>
        <v>0.02</v>
      </c>
      <c r="P32" s="6" t="str">
        <f t="shared" si="9"/>
        <v>1</v>
      </c>
      <c r="Q32" s="5">
        <v>2</v>
      </c>
      <c r="R32" s="5">
        <v>3</v>
      </c>
      <c r="S32" s="5">
        <f t="shared" ref="S32:S35" si="10">+(P32*0.2)+(Q32*0.5)+(R32*0.3)</f>
        <v>2.0999999999999996</v>
      </c>
      <c r="T32" s="6" t="str">
        <f t="shared" ref="T32:T49" si="11">IF(S32&lt;=2,"BAJO",IF(AND(S32&gt;2,S32&lt;2.5),"MEDIO",IF(AND(S32&gt;=2.5),"ALTO")))</f>
        <v>MEDIO</v>
      </c>
      <c r="U32" s="7" t="s">
        <v>68</v>
      </c>
      <c r="V32" s="5" t="s">
        <v>153</v>
      </c>
      <c r="W32" s="7" t="s">
        <v>83</v>
      </c>
      <c r="X32" s="5">
        <v>1</v>
      </c>
      <c r="Y32" s="5">
        <f t="shared" ref="Y32:Y49" si="12">+X32*S32</f>
        <v>2.0999999999999996</v>
      </c>
      <c r="Z32" s="10" t="str">
        <f t="shared" ref="Z32:Z49" si="13">IF(Y32&lt;=3,"ACEPTABLE",IF(AND(Y32&gt;3,Y32&lt;6),"MODERADO",IF(AND(Y32&gt;=6),"SIGNIFICATIVO")))</f>
        <v>ACEPTABLE</v>
      </c>
      <c r="AA32" s="5">
        <v>0</v>
      </c>
      <c r="AB32" s="5">
        <v>1</v>
      </c>
      <c r="AC32" s="5">
        <v>0</v>
      </c>
      <c r="AD32" s="5">
        <v>0</v>
      </c>
      <c r="AE32" s="5">
        <v>0</v>
      </c>
      <c r="AF32" s="5">
        <v>0</v>
      </c>
    </row>
    <row r="33" spans="1:32" ht="61.2" x14ac:dyDescent="0.2">
      <c r="A33" s="180"/>
      <c r="B33" s="152"/>
      <c r="C33" s="62" t="s">
        <v>0</v>
      </c>
      <c r="D33" s="12" t="s">
        <v>244</v>
      </c>
      <c r="E33" s="27">
        <f t="shared" si="2"/>
        <v>0</v>
      </c>
      <c r="F33" s="27">
        <f t="shared" si="3"/>
        <v>1</v>
      </c>
      <c r="G33" s="27">
        <v>0</v>
      </c>
      <c r="H33" s="9" t="s">
        <v>246</v>
      </c>
      <c r="I33" s="9" t="s">
        <v>242</v>
      </c>
      <c r="J33" s="4" t="s">
        <v>25</v>
      </c>
      <c r="K33" s="3" t="s">
        <v>257</v>
      </c>
      <c r="L33" s="3" t="s">
        <v>265</v>
      </c>
      <c r="M33" s="3" t="s">
        <v>231</v>
      </c>
      <c r="N33" s="5">
        <v>1</v>
      </c>
      <c r="O33" s="8">
        <f t="shared" ref="O33:O49" si="14">+N33/250</f>
        <v>4.0000000000000001E-3</v>
      </c>
      <c r="P33" s="6" t="str">
        <f t="shared" ref="P33:P41" si="15">IF(O33&lt;=0.15,"1",IF(AND(O33&gt;0.15,O33&lt;0.3),"2",IF(AND(O33&gt;=0.3),"3")))</f>
        <v>1</v>
      </c>
      <c r="Q33" s="5">
        <v>2</v>
      </c>
      <c r="R33" s="5">
        <v>2</v>
      </c>
      <c r="S33" s="5">
        <f t="shared" si="10"/>
        <v>1.7999999999999998</v>
      </c>
      <c r="T33" s="6" t="str">
        <f t="shared" si="11"/>
        <v>BAJO</v>
      </c>
      <c r="U33" s="7" t="s">
        <v>68</v>
      </c>
      <c r="V33" s="5" t="s">
        <v>153</v>
      </c>
      <c r="W33" s="7" t="s">
        <v>83</v>
      </c>
      <c r="X33" s="5">
        <v>1</v>
      </c>
      <c r="Y33" s="5">
        <f t="shared" si="12"/>
        <v>1.7999999999999998</v>
      </c>
      <c r="Z33" s="10" t="str">
        <f t="shared" si="13"/>
        <v>ACEPTABLE</v>
      </c>
      <c r="AA33" s="5">
        <v>0</v>
      </c>
      <c r="AB33" s="5">
        <v>1</v>
      </c>
      <c r="AC33" s="5">
        <v>0</v>
      </c>
      <c r="AD33" s="5">
        <v>0</v>
      </c>
      <c r="AE33" s="5">
        <v>0</v>
      </c>
      <c r="AF33" s="5">
        <v>0</v>
      </c>
    </row>
    <row r="34" spans="1:32" ht="60.6" x14ac:dyDescent="0.2">
      <c r="A34" s="180"/>
      <c r="B34" s="152"/>
      <c r="C34" s="62" t="s">
        <v>0</v>
      </c>
      <c r="D34" s="12" t="s">
        <v>244</v>
      </c>
      <c r="E34" s="27">
        <f t="shared" si="2"/>
        <v>1</v>
      </c>
      <c r="F34" s="27">
        <f t="shared" si="3"/>
        <v>0</v>
      </c>
      <c r="G34" s="27">
        <v>0</v>
      </c>
      <c r="H34" s="9" t="s">
        <v>250</v>
      </c>
      <c r="I34" s="9" t="s">
        <v>242</v>
      </c>
      <c r="J34" s="4" t="s">
        <v>25</v>
      </c>
      <c r="K34" s="3" t="s">
        <v>261</v>
      </c>
      <c r="L34" s="3" t="s">
        <v>265</v>
      </c>
      <c r="M34" s="3" t="s">
        <v>231</v>
      </c>
      <c r="N34" s="5">
        <v>250</v>
      </c>
      <c r="O34" s="8">
        <f t="shared" si="14"/>
        <v>1</v>
      </c>
      <c r="P34" s="6" t="str">
        <f t="shared" si="15"/>
        <v>3</v>
      </c>
      <c r="Q34" s="5">
        <v>2</v>
      </c>
      <c r="R34" s="5">
        <v>2</v>
      </c>
      <c r="S34" s="5">
        <f t="shared" si="10"/>
        <v>2.2000000000000002</v>
      </c>
      <c r="T34" s="6" t="str">
        <f t="shared" si="11"/>
        <v>MEDIO</v>
      </c>
      <c r="U34" s="7" t="s">
        <v>68</v>
      </c>
      <c r="V34" s="5" t="s">
        <v>153</v>
      </c>
      <c r="W34" s="7" t="s">
        <v>83</v>
      </c>
      <c r="X34" s="5">
        <v>1</v>
      </c>
      <c r="Y34" s="5">
        <f t="shared" si="12"/>
        <v>2.2000000000000002</v>
      </c>
      <c r="Z34" s="10" t="str">
        <f t="shared" si="13"/>
        <v>ACEPTABLE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</row>
    <row r="35" spans="1:32" ht="76.2" x14ac:dyDescent="0.2">
      <c r="A35" s="180"/>
      <c r="B35" s="152"/>
      <c r="C35" s="62" t="s">
        <v>0</v>
      </c>
      <c r="D35" s="12" t="s">
        <v>244</v>
      </c>
      <c r="E35" s="27">
        <v>0</v>
      </c>
      <c r="F35" s="27">
        <v>0</v>
      </c>
      <c r="G35" s="27">
        <v>1</v>
      </c>
      <c r="H35" s="9" t="s">
        <v>270</v>
      </c>
      <c r="I35" s="9" t="s">
        <v>273</v>
      </c>
      <c r="J35" s="4" t="s">
        <v>25</v>
      </c>
      <c r="K35" s="3" t="s">
        <v>271</v>
      </c>
      <c r="L35" s="3" t="s">
        <v>265</v>
      </c>
      <c r="M35" s="3" t="s">
        <v>231</v>
      </c>
      <c r="N35" s="5">
        <v>1</v>
      </c>
      <c r="O35" s="8">
        <f t="shared" si="14"/>
        <v>4.0000000000000001E-3</v>
      </c>
      <c r="P35" s="6" t="str">
        <f t="shared" si="15"/>
        <v>1</v>
      </c>
      <c r="Q35" s="5">
        <v>3</v>
      </c>
      <c r="R35" s="5">
        <v>3</v>
      </c>
      <c r="S35" s="5">
        <f t="shared" si="10"/>
        <v>2.5999999999999996</v>
      </c>
      <c r="T35" s="6" t="str">
        <f t="shared" si="11"/>
        <v>ALTO</v>
      </c>
      <c r="U35" s="7" t="s">
        <v>68</v>
      </c>
      <c r="V35" s="5" t="s">
        <v>153</v>
      </c>
      <c r="W35" s="7" t="s">
        <v>83</v>
      </c>
      <c r="X35" s="5">
        <v>3</v>
      </c>
      <c r="Y35" s="5">
        <f t="shared" si="12"/>
        <v>7.7999999999999989</v>
      </c>
      <c r="Z35" s="10" t="str">
        <f t="shared" si="13"/>
        <v>SIGNIFICATIVO</v>
      </c>
      <c r="AA35" s="5">
        <v>0</v>
      </c>
      <c r="AB35" s="5">
        <v>1</v>
      </c>
      <c r="AC35" s="5">
        <v>0</v>
      </c>
      <c r="AD35" s="5">
        <v>0</v>
      </c>
      <c r="AE35" s="5">
        <v>1</v>
      </c>
      <c r="AF35" s="5">
        <v>1</v>
      </c>
    </row>
    <row r="36" spans="1:32" ht="102" x14ac:dyDescent="0.2">
      <c r="A36" s="180"/>
      <c r="B36" s="152"/>
      <c r="C36" s="62" t="s">
        <v>0</v>
      </c>
      <c r="D36" s="12" t="s">
        <v>244</v>
      </c>
      <c r="E36" s="27">
        <v>0</v>
      </c>
      <c r="F36" s="27">
        <v>1</v>
      </c>
      <c r="G36" s="27">
        <v>0</v>
      </c>
      <c r="H36" s="9" t="s">
        <v>272</v>
      </c>
      <c r="I36" s="9" t="s">
        <v>274</v>
      </c>
      <c r="J36" s="4" t="s">
        <v>25</v>
      </c>
      <c r="K36" s="3" t="s">
        <v>279</v>
      </c>
      <c r="L36" s="3" t="s">
        <v>265</v>
      </c>
      <c r="M36" s="3" t="s">
        <v>231</v>
      </c>
      <c r="N36" s="5">
        <v>1</v>
      </c>
      <c r="O36" s="8">
        <f t="shared" ref="O36:O40" si="16">+N36/250</f>
        <v>4.0000000000000001E-3</v>
      </c>
      <c r="P36" s="6" t="str">
        <f t="shared" ref="P36:P40" si="17">IF(O36&lt;=0.15,"1",IF(AND(O36&gt;0.15,O36&lt;0.3),"2",IF(AND(O36&gt;=0.3),"3")))</f>
        <v>1</v>
      </c>
      <c r="Q36" s="5">
        <v>3</v>
      </c>
      <c r="R36" s="5">
        <v>1</v>
      </c>
      <c r="S36" s="5">
        <f t="shared" ref="S36:S49" si="18">+(P36*0.2)+(Q36*0.5)+(R36*0.3)</f>
        <v>2</v>
      </c>
      <c r="T36" s="6" t="str">
        <f t="shared" ref="T36:T40" si="19">IF(S36&lt;=2,"BAJO",IF(AND(S36&gt;2,S36&lt;2.5),"MEDIO",IF(AND(S36&gt;=2.5),"ALTO")))</f>
        <v>BAJO</v>
      </c>
      <c r="U36" s="7" t="s">
        <v>68</v>
      </c>
      <c r="V36" s="5" t="s">
        <v>153</v>
      </c>
      <c r="W36" s="7" t="s">
        <v>83</v>
      </c>
      <c r="X36" s="5">
        <v>2</v>
      </c>
      <c r="Y36" s="5">
        <f t="shared" ref="Y36:Y37" si="20">+X36*S36</f>
        <v>4</v>
      </c>
      <c r="Z36" s="10" t="str">
        <f t="shared" ref="Z36:Z37" si="21">IF(Y36&lt;=3,"ACEPTABLE",IF(AND(Y36&gt;3,Y36&lt;6),"MODERADO",IF(AND(Y36&gt;=6),"SIGNIFICATIVO")))</f>
        <v>MODERADO</v>
      </c>
      <c r="AA36" s="5">
        <v>0</v>
      </c>
      <c r="AB36" s="5">
        <v>1</v>
      </c>
      <c r="AC36" s="5">
        <v>0</v>
      </c>
      <c r="AD36" s="5">
        <v>0</v>
      </c>
      <c r="AE36" s="5">
        <v>0</v>
      </c>
      <c r="AF36" s="5">
        <v>0</v>
      </c>
    </row>
    <row r="37" spans="1:32" ht="163.19999999999999" x14ac:dyDescent="0.2">
      <c r="A37" s="180"/>
      <c r="B37" s="152"/>
      <c r="C37" s="62" t="s">
        <v>0</v>
      </c>
      <c r="D37" s="12" t="s">
        <v>244</v>
      </c>
      <c r="E37" s="27">
        <v>0</v>
      </c>
      <c r="F37" s="27">
        <v>1</v>
      </c>
      <c r="G37" s="27">
        <v>0</v>
      </c>
      <c r="H37" s="9" t="s">
        <v>278</v>
      </c>
      <c r="I37" s="9" t="s">
        <v>282</v>
      </c>
      <c r="J37" s="4" t="s">
        <v>25</v>
      </c>
      <c r="K37" s="3" t="s">
        <v>280</v>
      </c>
      <c r="L37" s="3" t="s">
        <v>281</v>
      </c>
      <c r="M37" s="3" t="s">
        <v>235</v>
      </c>
      <c r="N37" s="5">
        <v>25</v>
      </c>
      <c r="O37" s="8">
        <f t="shared" si="16"/>
        <v>0.1</v>
      </c>
      <c r="P37" s="6" t="str">
        <f t="shared" si="17"/>
        <v>1</v>
      </c>
      <c r="Q37" s="5">
        <v>2</v>
      </c>
      <c r="R37" s="5">
        <v>1</v>
      </c>
      <c r="S37" s="5">
        <f t="shared" si="18"/>
        <v>1.5</v>
      </c>
      <c r="T37" s="6" t="str">
        <f t="shared" si="19"/>
        <v>BAJO</v>
      </c>
      <c r="U37" s="7" t="s">
        <v>283</v>
      </c>
      <c r="V37" s="5" t="s">
        <v>153</v>
      </c>
      <c r="W37" s="7" t="s">
        <v>284</v>
      </c>
      <c r="X37" s="5">
        <v>2</v>
      </c>
      <c r="Y37" s="5">
        <f t="shared" si="20"/>
        <v>3</v>
      </c>
      <c r="Z37" s="10" t="str">
        <f t="shared" si="21"/>
        <v>ACEPTABLE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1</v>
      </c>
    </row>
    <row r="38" spans="1:32" ht="60.6" x14ac:dyDescent="0.2">
      <c r="A38" s="180"/>
      <c r="B38" s="152"/>
      <c r="C38" s="62" t="s">
        <v>0</v>
      </c>
      <c r="D38" s="12" t="s">
        <v>244</v>
      </c>
      <c r="E38" s="27">
        <v>1</v>
      </c>
      <c r="F38" s="27">
        <v>0</v>
      </c>
      <c r="G38" s="27">
        <v>0</v>
      </c>
      <c r="H38" s="9" t="s">
        <v>285</v>
      </c>
      <c r="I38" s="9" t="s">
        <v>275</v>
      </c>
      <c r="J38" s="4" t="s">
        <v>25</v>
      </c>
      <c r="K38" s="3" t="s">
        <v>287</v>
      </c>
      <c r="L38" s="3" t="s">
        <v>286</v>
      </c>
      <c r="M38" s="3" t="s">
        <v>235</v>
      </c>
      <c r="N38" s="5">
        <v>250</v>
      </c>
      <c r="O38" s="8">
        <f t="shared" si="16"/>
        <v>1</v>
      </c>
      <c r="P38" s="6" t="str">
        <f t="shared" si="17"/>
        <v>3</v>
      </c>
      <c r="Q38" s="5">
        <v>1</v>
      </c>
      <c r="R38" s="5">
        <v>1</v>
      </c>
      <c r="S38" s="5">
        <f t="shared" si="18"/>
        <v>1.4000000000000001</v>
      </c>
      <c r="T38" s="6" t="str">
        <f t="shared" si="19"/>
        <v>BAJO</v>
      </c>
      <c r="U38" s="7" t="s">
        <v>288</v>
      </c>
      <c r="V38" s="5" t="s">
        <v>153</v>
      </c>
      <c r="W38" s="7" t="s">
        <v>289</v>
      </c>
      <c r="X38" s="5">
        <v>1</v>
      </c>
      <c r="Y38" s="5">
        <f t="shared" ref="Y38:Y40" si="22">+X38*S38</f>
        <v>1.4000000000000001</v>
      </c>
      <c r="Z38" s="10" t="str">
        <f t="shared" ref="Z38:Z40" si="23">IF(Y38&lt;=3,"ACEPTABLE",IF(AND(Y38&gt;3,Y38&lt;6),"MODERADO",IF(AND(Y38&gt;=6),"SIGNIFICATIVO")))</f>
        <v>ACEPTABLE</v>
      </c>
      <c r="AA38" s="5">
        <v>0</v>
      </c>
      <c r="AB38" s="5">
        <v>1</v>
      </c>
      <c r="AC38" s="5">
        <v>0</v>
      </c>
      <c r="AD38" s="5">
        <v>0</v>
      </c>
      <c r="AE38" s="5">
        <v>0</v>
      </c>
      <c r="AF38" s="5">
        <v>0</v>
      </c>
    </row>
    <row r="39" spans="1:32" ht="112.2" x14ac:dyDescent="0.2">
      <c r="A39" s="180"/>
      <c r="B39" s="152"/>
      <c r="C39" s="62" t="s">
        <v>0</v>
      </c>
      <c r="D39" s="12" t="s">
        <v>244</v>
      </c>
      <c r="E39" s="27">
        <v>0</v>
      </c>
      <c r="F39" s="27">
        <v>1</v>
      </c>
      <c r="G39" s="27">
        <v>0</v>
      </c>
      <c r="H39" s="9" t="s">
        <v>290</v>
      </c>
      <c r="I39" s="9" t="s">
        <v>276</v>
      </c>
      <c r="J39" s="4" t="s">
        <v>25</v>
      </c>
      <c r="K39" s="3" t="s">
        <v>291</v>
      </c>
      <c r="L39" s="3" t="s">
        <v>292</v>
      </c>
      <c r="M39" s="3" t="s">
        <v>231</v>
      </c>
      <c r="N39" s="5">
        <v>50</v>
      </c>
      <c r="O39" s="8">
        <f t="shared" si="16"/>
        <v>0.2</v>
      </c>
      <c r="P39" s="6" t="str">
        <f t="shared" si="17"/>
        <v>2</v>
      </c>
      <c r="Q39" s="5">
        <v>2</v>
      </c>
      <c r="R39" s="5">
        <v>1</v>
      </c>
      <c r="S39" s="5">
        <f t="shared" si="18"/>
        <v>1.7</v>
      </c>
      <c r="T39" s="6" t="str">
        <f t="shared" si="19"/>
        <v>BAJO</v>
      </c>
      <c r="U39" s="7" t="s">
        <v>68</v>
      </c>
      <c r="V39" s="5" t="s">
        <v>153</v>
      </c>
      <c r="W39" s="7" t="s">
        <v>83</v>
      </c>
      <c r="X39" s="5">
        <v>2</v>
      </c>
      <c r="Y39" s="5">
        <f t="shared" si="22"/>
        <v>3.4</v>
      </c>
      <c r="Z39" s="10" t="str">
        <f t="shared" si="23"/>
        <v>MODERADO</v>
      </c>
      <c r="AA39" s="5">
        <v>0</v>
      </c>
      <c r="AB39" s="5">
        <v>0</v>
      </c>
      <c r="AC39" s="5">
        <v>1</v>
      </c>
      <c r="AD39" s="5">
        <v>0</v>
      </c>
      <c r="AE39" s="5">
        <v>0</v>
      </c>
      <c r="AF39" s="5">
        <v>0</v>
      </c>
    </row>
    <row r="40" spans="1:32" ht="103.95" customHeight="1" x14ac:dyDescent="0.2">
      <c r="A40" s="180"/>
      <c r="B40" s="152"/>
      <c r="C40" s="62" t="s">
        <v>0</v>
      </c>
      <c r="D40" s="12" t="s">
        <v>244</v>
      </c>
      <c r="E40" s="27">
        <v>1</v>
      </c>
      <c r="F40" s="27">
        <v>0</v>
      </c>
      <c r="G40" s="27">
        <v>0</v>
      </c>
      <c r="H40" s="9" t="s">
        <v>293</v>
      </c>
      <c r="I40" s="9" t="s">
        <v>277</v>
      </c>
      <c r="J40" s="4" t="s">
        <v>25</v>
      </c>
      <c r="K40" s="3" t="s">
        <v>294</v>
      </c>
      <c r="L40" s="3" t="s">
        <v>295</v>
      </c>
      <c r="M40" s="3" t="s">
        <v>231</v>
      </c>
      <c r="N40" s="5">
        <v>250</v>
      </c>
      <c r="O40" s="8">
        <f t="shared" si="16"/>
        <v>1</v>
      </c>
      <c r="P40" s="6" t="str">
        <f t="shared" si="17"/>
        <v>3</v>
      </c>
      <c r="Q40" s="5">
        <v>2</v>
      </c>
      <c r="R40" s="5">
        <v>2</v>
      </c>
      <c r="S40" s="5">
        <f t="shared" si="18"/>
        <v>2.2000000000000002</v>
      </c>
      <c r="T40" s="6" t="str">
        <f t="shared" si="19"/>
        <v>MEDIO</v>
      </c>
      <c r="U40" s="7" t="s">
        <v>68</v>
      </c>
      <c r="V40" s="5" t="s">
        <v>153</v>
      </c>
      <c r="W40" s="7" t="s">
        <v>83</v>
      </c>
      <c r="X40" s="5">
        <v>1</v>
      </c>
      <c r="Y40" s="5">
        <f t="shared" si="22"/>
        <v>2.2000000000000002</v>
      </c>
      <c r="Z40" s="10" t="str">
        <f t="shared" si="23"/>
        <v>ACEPTABLE</v>
      </c>
      <c r="AA40" s="5">
        <v>0</v>
      </c>
      <c r="AB40" s="5">
        <v>1</v>
      </c>
      <c r="AC40" s="5">
        <v>0</v>
      </c>
      <c r="AD40" s="5">
        <v>0</v>
      </c>
      <c r="AE40" s="5">
        <v>1</v>
      </c>
      <c r="AF40" s="5">
        <v>0</v>
      </c>
    </row>
    <row r="41" spans="1:32" ht="78.45" customHeight="1" x14ac:dyDescent="0.2">
      <c r="A41" s="180"/>
      <c r="B41" s="152"/>
      <c r="C41" s="62" t="s">
        <v>0</v>
      </c>
      <c r="D41" s="12" t="s">
        <v>244</v>
      </c>
      <c r="E41" s="27">
        <f t="shared" si="2"/>
        <v>0</v>
      </c>
      <c r="F41" s="27">
        <f t="shared" si="3"/>
        <v>1</v>
      </c>
      <c r="G41" s="27">
        <v>0</v>
      </c>
      <c r="H41" s="9" t="s">
        <v>252</v>
      </c>
      <c r="I41" s="9" t="s">
        <v>255</v>
      </c>
      <c r="J41" s="4" t="s">
        <v>25</v>
      </c>
      <c r="K41" s="3" t="s">
        <v>263</v>
      </c>
      <c r="L41" s="3" t="s">
        <v>265</v>
      </c>
      <c r="M41" s="3" t="s">
        <v>231</v>
      </c>
      <c r="N41" s="5">
        <v>1</v>
      </c>
      <c r="O41" s="8">
        <f t="shared" si="14"/>
        <v>4.0000000000000001E-3</v>
      </c>
      <c r="P41" s="6" t="str">
        <f t="shared" si="15"/>
        <v>1</v>
      </c>
      <c r="Q41" s="5">
        <v>2</v>
      </c>
      <c r="R41" s="5">
        <v>2</v>
      </c>
      <c r="S41" s="5">
        <f t="shared" si="18"/>
        <v>1.7999999999999998</v>
      </c>
      <c r="T41" s="6" t="str">
        <f t="shared" si="11"/>
        <v>BAJO</v>
      </c>
      <c r="U41" s="7" t="s">
        <v>68</v>
      </c>
      <c r="V41" s="5" t="s">
        <v>153</v>
      </c>
      <c r="W41" s="7" t="s">
        <v>83</v>
      </c>
      <c r="X41" s="5">
        <v>1</v>
      </c>
      <c r="Y41" s="5">
        <f t="shared" si="12"/>
        <v>1.7999999999999998</v>
      </c>
      <c r="Z41" s="10" t="str">
        <f t="shared" si="13"/>
        <v>ACEPTABLE</v>
      </c>
      <c r="AA41" s="5">
        <v>0</v>
      </c>
      <c r="AB41" s="5">
        <v>1</v>
      </c>
      <c r="AC41" s="5">
        <v>0</v>
      </c>
      <c r="AD41" s="5">
        <v>0</v>
      </c>
      <c r="AE41" s="5">
        <v>0</v>
      </c>
      <c r="AF41" s="5">
        <v>0</v>
      </c>
    </row>
    <row r="42" spans="1:32" ht="69" customHeight="1" x14ac:dyDescent="0.2">
      <c r="A42" s="180"/>
      <c r="B42" s="152"/>
      <c r="C42" s="63" t="s">
        <v>0</v>
      </c>
      <c r="D42" s="65" t="s">
        <v>296</v>
      </c>
      <c r="E42" s="66">
        <v>0</v>
      </c>
      <c r="F42" s="66">
        <v>1</v>
      </c>
      <c r="G42" s="68">
        <v>0</v>
      </c>
      <c r="H42" s="71" t="s">
        <v>297</v>
      </c>
      <c r="I42" s="69" t="s">
        <v>298</v>
      </c>
      <c r="J42" s="57" t="s">
        <v>25</v>
      </c>
      <c r="K42" s="64" t="s">
        <v>299</v>
      </c>
      <c r="L42" s="64" t="s">
        <v>300</v>
      </c>
      <c r="M42" s="58" t="s">
        <v>232</v>
      </c>
      <c r="N42" s="57">
        <v>1</v>
      </c>
      <c r="O42" s="59">
        <f t="shared" si="14"/>
        <v>4.0000000000000001E-3</v>
      </c>
      <c r="P42" s="70" t="str">
        <f>IF(O42&lt;=0.15,"1",IF(AND(O42&gt;0.15,O42&lt;0.3),"2",IF(AND(O42&gt;=0.3),"3")))</f>
        <v>1</v>
      </c>
      <c r="Q42" s="57">
        <v>3</v>
      </c>
      <c r="R42" s="57">
        <v>1</v>
      </c>
      <c r="S42" s="5">
        <f t="shared" si="18"/>
        <v>2</v>
      </c>
      <c r="T42" s="59" t="str">
        <f t="shared" si="11"/>
        <v>BAJO</v>
      </c>
      <c r="U42" s="64" t="s">
        <v>301</v>
      </c>
      <c r="V42" s="57" t="s">
        <v>153</v>
      </c>
      <c r="W42" s="67" t="s">
        <v>302</v>
      </c>
      <c r="X42" s="57">
        <v>1</v>
      </c>
      <c r="Y42" s="57">
        <f t="shared" si="12"/>
        <v>2</v>
      </c>
      <c r="Z42" s="60" t="str">
        <f t="shared" si="13"/>
        <v>ACEPTABLE</v>
      </c>
      <c r="AA42" s="57">
        <v>0</v>
      </c>
      <c r="AB42" s="57">
        <v>1</v>
      </c>
      <c r="AC42" s="57">
        <v>0</v>
      </c>
      <c r="AD42" s="57">
        <v>0</v>
      </c>
      <c r="AE42" s="57">
        <v>0</v>
      </c>
      <c r="AF42" s="57">
        <v>0</v>
      </c>
    </row>
    <row r="43" spans="1:32" ht="61.5" customHeight="1" x14ac:dyDescent="0.2">
      <c r="A43" s="74"/>
      <c r="B43" s="177"/>
      <c r="C43" s="62" t="s">
        <v>24</v>
      </c>
      <c r="D43" s="79" t="s">
        <v>296</v>
      </c>
      <c r="E43" s="80">
        <v>1</v>
      </c>
      <c r="F43" s="80">
        <v>0</v>
      </c>
      <c r="G43" s="80">
        <v>0</v>
      </c>
      <c r="H43" s="81" t="s">
        <v>309</v>
      </c>
      <c r="I43" s="82" t="s">
        <v>311</v>
      </c>
      <c r="J43" s="83" t="s">
        <v>25</v>
      </c>
      <c r="K43" s="64" t="s">
        <v>299</v>
      </c>
      <c r="L43" s="84" t="s">
        <v>310</v>
      </c>
      <c r="M43" s="5" t="s">
        <v>234</v>
      </c>
      <c r="N43" s="5">
        <v>250</v>
      </c>
      <c r="O43" s="80">
        <f t="shared" si="14"/>
        <v>1</v>
      </c>
      <c r="P43" s="80">
        <v>3</v>
      </c>
      <c r="Q43" s="80">
        <v>2</v>
      </c>
      <c r="R43" s="80">
        <v>2</v>
      </c>
      <c r="S43" s="5">
        <f t="shared" si="18"/>
        <v>2.2000000000000002</v>
      </c>
      <c r="T43" s="59" t="str">
        <f t="shared" si="11"/>
        <v>MEDIO</v>
      </c>
      <c r="U43" s="7" t="s">
        <v>68</v>
      </c>
      <c r="V43" s="5" t="s">
        <v>153</v>
      </c>
      <c r="W43" s="7" t="s">
        <v>83</v>
      </c>
      <c r="X43" s="61">
        <v>2</v>
      </c>
      <c r="Y43" s="61">
        <f t="shared" si="12"/>
        <v>4.4000000000000004</v>
      </c>
      <c r="Z43" s="75" t="str">
        <f t="shared" si="13"/>
        <v>MODERADO</v>
      </c>
      <c r="AA43" s="80">
        <v>0</v>
      </c>
      <c r="AB43" s="80">
        <v>1</v>
      </c>
      <c r="AC43" s="80">
        <v>1</v>
      </c>
      <c r="AD43" s="80">
        <v>1</v>
      </c>
      <c r="AE43" s="80">
        <v>0</v>
      </c>
      <c r="AF43" s="80">
        <v>1</v>
      </c>
    </row>
    <row r="44" spans="1:32" ht="71.7" customHeight="1" x14ac:dyDescent="0.2">
      <c r="A44" s="74"/>
      <c r="B44" s="177"/>
      <c r="C44" s="62" t="s">
        <v>24</v>
      </c>
      <c r="D44" s="79" t="s">
        <v>296</v>
      </c>
      <c r="E44" s="80">
        <v>1</v>
      </c>
      <c r="F44" s="80">
        <v>0</v>
      </c>
      <c r="G44" s="80">
        <v>0</v>
      </c>
      <c r="H44" s="85" t="s">
        <v>312</v>
      </c>
      <c r="I44" s="81" t="s">
        <v>318</v>
      </c>
      <c r="J44" s="86" t="s">
        <v>25</v>
      </c>
      <c r="K44" s="64" t="s">
        <v>330</v>
      </c>
      <c r="L44" s="81" t="s">
        <v>324</v>
      </c>
      <c r="M44" s="87" t="s">
        <v>235</v>
      </c>
      <c r="N44" s="88">
        <v>500</v>
      </c>
      <c r="O44" s="87">
        <f t="shared" si="14"/>
        <v>2</v>
      </c>
      <c r="P44" s="87">
        <v>2</v>
      </c>
      <c r="Q44" s="87">
        <v>1</v>
      </c>
      <c r="R44" s="87">
        <v>2</v>
      </c>
      <c r="S44" s="5">
        <f t="shared" si="18"/>
        <v>1.5</v>
      </c>
      <c r="T44" s="59" t="str">
        <f t="shared" si="11"/>
        <v>BAJO</v>
      </c>
      <c r="U44" s="7" t="s">
        <v>68</v>
      </c>
      <c r="V44" s="5" t="s">
        <v>153</v>
      </c>
      <c r="W44" s="7" t="s">
        <v>83</v>
      </c>
      <c r="X44" s="73">
        <v>1</v>
      </c>
      <c r="Y44" s="73">
        <f t="shared" si="12"/>
        <v>1.5</v>
      </c>
      <c r="Z44" s="77" t="str">
        <f t="shared" si="13"/>
        <v>ACEPTABLE</v>
      </c>
      <c r="AA44" s="11">
        <v>0</v>
      </c>
      <c r="AB44" s="87">
        <v>0</v>
      </c>
      <c r="AC44" s="87">
        <v>0</v>
      </c>
      <c r="AD44" s="87">
        <v>0</v>
      </c>
      <c r="AE44" s="87">
        <v>1</v>
      </c>
      <c r="AF44" s="87">
        <v>1</v>
      </c>
    </row>
    <row r="45" spans="1:32" ht="64.5" customHeight="1" x14ac:dyDescent="0.2">
      <c r="A45" s="74"/>
      <c r="B45" s="177"/>
      <c r="C45" s="62" t="s">
        <v>24</v>
      </c>
      <c r="D45" s="79" t="s">
        <v>296</v>
      </c>
      <c r="E45" s="80">
        <v>1</v>
      </c>
      <c r="F45" s="80">
        <v>0</v>
      </c>
      <c r="G45" s="80">
        <v>0</v>
      </c>
      <c r="H45" s="85" t="s">
        <v>313</v>
      </c>
      <c r="I45" s="81" t="s">
        <v>319</v>
      </c>
      <c r="J45" s="86" t="s">
        <v>25</v>
      </c>
      <c r="K45" s="64" t="s">
        <v>299</v>
      </c>
      <c r="L45" s="81" t="s">
        <v>325</v>
      </c>
      <c r="M45" s="5" t="s">
        <v>234</v>
      </c>
      <c r="N45" s="5">
        <v>250</v>
      </c>
      <c r="O45" s="80">
        <f t="shared" si="14"/>
        <v>1</v>
      </c>
      <c r="P45" s="80">
        <v>3</v>
      </c>
      <c r="Q45" s="80">
        <v>3</v>
      </c>
      <c r="R45" s="80">
        <v>2</v>
      </c>
      <c r="S45" s="5">
        <f t="shared" si="18"/>
        <v>2.7</v>
      </c>
      <c r="T45" s="59" t="str">
        <f t="shared" si="11"/>
        <v>ALTO</v>
      </c>
      <c r="U45" s="7" t="s">
        <v>68</v>
      </c>
      <c r="V45" s="5" t="s">
        <v>153</v>
      </c>
      <c r="W45" s="7" t="s">
        <v>83</v>
      </c>
      <c r="X45" s="61">
        <v>2</v>
      </c>
      <c r="Y45" s="73">
        <f t="shared" si="12"/>
        <v>5.4</v>
      </c>
      <c r="Z45" s="76" t="str">
        <f t="shared" si="13"/>
        <v>MODERADO</v>
      </c>
      <c r="AA45" s="80">
        <v>0</v>
      </c>
      <c r="AB45" s="80">
        <v>1</v>
      </c>
      <c r="AC45" s="80">
        <v>1</v>
      </c>
      <c r="AD45" s="80">
        <v>0</v>
      </c>
      <c r="AE45" s="80">
        <v>1</v>
      </c>
      <c r="AF45" s="80">
        <v>1</v>
      </c>
    </row>
    <row r="46" spans="1:32" ht="67.95" customHeight="1" x14ac:dyDescent="0.2">
      <c r="A46" s="74"/>
      <c r="B46" s="177"/>
      <c r="C46" s="62" t="s">
        <v>24</v>
      </c>
      <c r="D46" s="79" t="s">
        <v>296</v>
      </c>
      <c r="E46" s="80">
        <v>1</v>
      </c>
      <c r="F46" s="80">
        <v>0</v>
      </c>
      <c r="G46" s="80">
        <v>0</v>
      </c>
      <c r="H46" s="85" t="s">
        <v>314</v>
      </c>
      <c r="I46" s="81" t="s">
        <v>320</v>
      </c>
      <c r="J46" s="86" t="s">
        <v>25</v>
      </c>
      <c r="K46" s="81" t="s">
        <v>333</v>
      </c>
      <c r="L46" s="81" t="s">
        <v>326</v>
      </c>
      <c r="M46" s="80" t="s">
        <v>235</v>
      </c>
      <c r="N46" s="5">
        <v>250</v>
      </c>
      <c r="O46" s="87">
        <f t="shared" si="14"/>
        <v>1</v>
      </c>
      <c r="P46" s="80">
        <v>3</v>
      </c>
      <c r="Q46" s="80">
        <v>1</v>
      </c>
      <c r="R46" s="80">
        <v>3</v>
      </c>
      <c r="S46" s="5">
        <f t="shared" si="18"/>
        <v>2</v>
      </c>
      <c r="T46" s="59" t="str">
        <f t="shared" si="11"/>
        <v>BAJO</v>
      </c>
      <c r="U46" s="7" t="s">
        <v>68</v>
      </c>
      <c r="V46" s="5" t="s">
        <v>153</v>
      </c>
      <c r="W46" s="7" t="s">
        <v>83</v>
      </c>
      <c r="X46" s="61">
        <v>3</v>
      </c>
      <c r="Y46" s="73">
        <f t="shared" si="12"/>
        <v>6</v>
      </c>
      <c r="Z46" s="78" t="str">
        <f t="shared" si="13"/>
        <v>SIGNIFICATIVO</v>
      </c>
      <c r="AA46" s="80">
        <v>0</v>
      </c>
      <c r="AB46" s="80">
        <v>1</v>
      </c>
      <c r="AC46" s="80">
        <v>0</v>
      </c>
      <c r="AD46" s="80">
        <v>0</v>
      </c>
      <c r="AE46" s="80">
        <v>1</v>
      </c>
      <c r="AF46" s="80">
        <v>1</v>
      </c>
    </row>
    <row r="47" spans="1:32" ht="63" customHeight="1" x14ac:dyDescent="0.2">
      <c r="A47" s="74"/>
      <c r="B47" s="177"/>
      <c r="C47" s="62" t="s">
        <v>24</v>
      </c>
      <c r="D47" s="79" t="s">
        <v>296</v>
      </c>
      <c r="E47" s="80">
        <v>1</v>
      </c>
      <c r="F47" s="80">
        <v>0</v>
      </c>
      <c r="G47" s="80">
        <v>0</v>
      </c>
      <c r="H47" s="85" t="s">
        <v>315</v>
      </c>
      <c r="I47" s="81" t="s">
        <v>321</v>
      </c>
      <c r="J47" s="86" t="s">
        <v>25</v>
      </c>
      <c r="K47" s="64" t="s">
        <v>299</v>
      </c>
      <c r="L47" s="81" t="s">
        <v>327</v>
      </c>
      <c r="M47" s="80" t="s">
        <v>232</v>
      </c>
      <c r="N47" s="5">
        <v>250</v>
      </c>
      <c r="O47" s="80">
        <f t="shared" si="14"/>
        <v>1</v>
      </c>
      <c r="P47" s="80">
        <v>2</v>
      </c>
      <c r="Q47" s="80">
        <v>2</v>
      </c>
      <c r="R47" s="80">
        <v>2</v>
      </c>
      <c r="S47" s="5">
        <f t="shared" si="18"/>
        <v>2</v>
      </c>
      <c r="T47" s="59" t="str">
        <f t="shared" si="11"/>
        <v>BAJO</v>
      </c>
      <c r="U47" s="7" t="s">
        <v>334</v>
      </c>
      <c r="V47" s="5" t="s">
        <v>153</v>
      </c>
      <c r="W47" s="7" t="s">
        <v>96</v>
      </c>
      <c r="X47" s="61">
        <v>2</v>
      </c>
      <c r="Y47" s="73">
        <f t="shared" si="12"/>
        <v>4</v>
      </c>
      <c r="Z47" s="76" t="str">
        <f t="shared" si="13"/>
        <v>MODERADO</v>
      </c>
      <c r="AA47" s="80">
        <v>0</v>
      </c>
      <c r="AB47" s="80">
        <v>1</v>
      </c>
      <c r="AC47" s="80">
        <v>0</v>
      </c>
      <c r="AD47" s="80">
        <v>0</v>
      </c>
      <c r="AE47" s="80">
        <v>1</v>
      </c>
      <c r="AF47" s="80">
        <v>1</v>
      </c>
    </row>
    <row r="48" spans="1:32" ht="60" customHeight="1" x14ac:dyDescent="0.2">
      <c r="A48" s="74"/>
      <c r="B48" s="177"/>
      <c r="C48" s="62" t="s">
        <v>24</v>
      </c>
      <c r="D48" s="89" t="s">
        <v>296</v>
      </c>
      <c r="E48" s="80">
        <v>1</v>
      </c>
      <c r="F48" s="80">
        <v>0</v>
      </c>
      <c r="G48" s="80">
        <v>0</v>
      </c>
      <c r="H48" s="85" t="s">
        <v>316</v>
      </c>
      <c r="I48" s="81" t="s">
        <v>322</v>
      </c>
      <c r="J48" s="86" t="s">
        <v>25</v>
      </c>
      <c r="K48" s="64" t="s">
        <v>332</v>
      </c>
      <c r="L48" s="81" t="s">
        <v>328</v>
      </c>
      <c r="M48" s="17" t="s">
        <v>232</v>
      </c>
      <c r="N48" s="13">
        <v>54</v>
      </c>
      <c r="O48" s="87">
        <f t="shared" si="14"/>
        <v>0.216</v>
      </c>
      <c r="P48" s="17">
        <v>1</v>
      </c>
      <c r="Q48" s="17">
        <v>3</v>
      </c>
      <c r="R48" s="17">
        <v>2</v>
      </c>
      <c r="S48" s="5">
        <f t="shared" si="18"/>
        <v>2.2999999999999998</v>
      </c>
      <c r="T48" s="59" t="str">
        <f t="shared" si="11"/>
        <v>MEDIO</v>
      </c>
      <c r="U48" s="7" t="s">
        <v>335</v>
      </c>
      <c r="V48" s="5" t="s">
        <v>153</v>
      </c>
      <c r="W48" s="7" t="s">
        <v>336</v>
      </c>
      <c r="X48" s="72">
        <v>2</v>
      </c>
      <c r="Y48" s="73">
        <f t="shared" si="12"/>
        <v>4.5999999999999996</v>
      </c>
      <c r="Z48" s="76" t="str">
        <f t="shared" si="13"/>
        <v>MODERADO</v>
      </c>
      <c r="AA48" s="17">
        <v>0</v>
      </c>
      <c r="AB48" s="17">
        <v>1</v>
      </c>
      <c r="AC48" s="17">
        <v>0</v>
      </c>
      <c r="AD48" s="17">
        <v>1</v>
      </c>
      <c r="AE48" s="17">
        <v>1</v>
      </c>
      <c r="AF48" s="17">
        <v>1</v>
      </c>
    </row>
    <row r="49" spans="1:32" ht="67.2" customHeight="1" x14ac:dyDescent="0.2">
      <c r="A49" s="74"/>
      <c r="B49" s="178"/>
      <c r="C49" s="62" t="s">
        <v>24</v>
      </c>
      <c r="D49" s="85" t="s">
        <v>296</v>
      </c>
      <c r="E49" s="80">
        <v>1</v>
      </c>
      <c r="F49" s="80">
        <v>0</v>
      </c>
      <c r="G49" s="80">
        <v>0</v>
      </c>
      <c r="H49" s="85" t="s">
        <v>317</v>
      </c>
      <c r="I49" s="81" t="s">
        <v>323</v>
      </c>
      <c r="J49" s="86" t="s">
        <v>25</v>
      </c>
      <c r="K49" s="85" t="s">
        <v>331</v>
      </c>
      <c r="L49" s="81" t="s">
        <v>329</v>
      </c>
      <c r="M49" s="5" t="s">
        <v>234</v>
      </c>
      <c r="N49" s="5">
        <v>12</v>
      </c>
      <c r="O49" s="80">
        <f t="shared" si="14"/>
        <v>4.8000000000000001E-2</v>
      </c>
      <c r="P49" s="80">
        <v>2</v>
      </c>
      <c r="Q49" s="80">
        <v>2</v>
      </c>
      <c r="R49" s="80">
        <v>2</v>
      </c>
      <c r="S49" s="5">
        <f t="shared" si="18"/>
        <v>2</v>
      </c>
      <c r="T49" s="59" t="str">
        <f t="shared" si="11"/>
        <v>BAJO</v>
      </c>
      <c r="U49" s="7" t="s">
        <v>338</v>
      </c>
      <c r="V49" s="5" t="s">
        <v>153</v>
      </c>
      <c r="W49" s="7" t="s">
        <v>337</v>
      </c>
      <c r="X49" s="61">
        <v>2</v>
      </c>
      <c r="Y49" s="73">
        <f t="shared" si="12"/>
        <v>4</v>
      </c>
      <c r="Z49" s="76" t="str">
        <f t="shared" si="13"/>
        <v>MODERADO</v>
      </c>
      <c r="AA49" s="80">
        <v>0</v>
      </c>
      <c r="AB49" s="80">
        <v>1</v>
      </c>
      <c r="AC49" s="80">
        <v>0</v>
      </c>
      <c r="AD49" s="80">
        <v>0</v>
      </c>
      <c r="AE49" s="80">
        <v>1</v>
      </c>
      <c r="AF49" s="80">
        <v>1</v>
      </c>
    </row>
  </sheetData>
  <mergeCells count="49">
    <mergeCell ref="A8:A42"/>
    <mergeCell ref="B8:B42"/>
    <mergeCell ref="A4:G4"/>
    <mergeCell ref="H4:T4"/>
    <mergeCell ref="L6:L7"/>
    <mergeCell ref="N6:P6"/>
    <mergeCell ref="E5:G5"/>
    <mergeCell ref="H5:I5"/>
    <mergeCell ref="N5:T5"/>
    <mergeCell ref="AF6:AF7"/>
    <mergeCell ref="AA6:AA7"/>
    <mergeCell ref="AB6:AB7"/>
    <mergeCell ref="U6:V6"/>
    <mergeCell ref="W6:W7"/>
    <mergeCell ref="X6:X7"/>
    <mergeCell ref="Y6:Y7"/>
    <mergeCell ref="AC6:AC7"/>
    <mergeCell ref="AD6:AD7"/>
    <mergeCell ref="AE6:AE7"/>
    <mergeCell ref="U5:Y5"/>
    <mergeCell ref="Z5:Z7"/>
    <mergeCell ref="E6:E7"/>
    <mergeCell ref="F6:F7"/>
    <mergeCell ref="G6:G7"/>
    <mergeCell ref="J5:M5"/>
    <mergeCell ref="Q6:Q7"/>
    <mergeCell ref="R6:R7"/>
    <mergeCell ref="M6:M7"/>
    <mergeCell ref="S6:S7"/>
    <mergeCell ref="T6:T7"/>
    <mergeCell ref="H6:H7"/>
    <mergeCell ref="I6:I7"/>
    <mergeCell ref="J6:K6"/>
    <mergeCell ref="B43:B49"/>
    <mergeCell ref="A1:A3"/>
    <mergeCell ref="B1:Z1"/>
    <mergeCell ref="AA1:AC1"/>
    <mergeCell ref="AD1:AF1"/>
    <mergeCell ref="B2:Z3"/>
    <mergeCell ref="AA2:AC2"/>
    <mergeCell ref="AD2:AF2"/>
    <mergeCell ref="AA3:AC3"/>
    <mergeCell ref="AD3:AF3"/>
    <mergeCell ref="U4:Z4"/>
    <mergeCell ref="AA4:AF5"/>
    <mergeCell ref="A5:A7"/>
    <mergeCell ref="B5:B7"/>
    <mergeCell ref="C5:C7"/>
    <mergeCell ref="D5:D7"/>
  </mergeCells>
  <phoneticPr fontId="2" type="noConversion"/>
  <conditionalFormatting sqref="P8:P41">
    <cfRule type="cellIs" dxfId="159" priority="14" operator="greaterThan">
      <formula>0</formula>
    </cfRule>
    <cfRule type="cellIs" dxfId="158" priority="15" stopIfTrue="1" operator="equal">
      <formula>"ALTO"</formula>
    </cfRule>
    <cfRule type="cellIs" dxfId="157" priority="16" stopIfTrue="1" operator="equal">
      <formula>"MEDIO"</formula>
    </cfRule>
    <cfRule type="cellIs" dxfId="156" priority="17" stopIfTrue="1" operator="equal">
      <formula>"BAJO"</formula>
    </cfRule>
  </conditionalFormatting>
  <conditionalFormatting sqref="P42">
    <cfRule type="cellIs" dxfId="155" priority="4" operator="greaterThan">
      <formula>0</formula>
    </cfRule>
    <cfRule type="cellIs" dxfId="154" priority="5" stopIfTrue="1" operator="equal">
      <formula>"ALTO"</formula>
    </cfRule>
    <cfRule type="cellIs" dxfId="153" priority="6" stopIfTrue="1" operator="equal">
      <formula>"MEDIO"</formula>
    </cfRule>
    <cfRule type="cellIs" dxfId="152" priority="7" stopIfTrue="1" operator="equal">
      <formula>"BAJO"</formula>
    </cfRule>
  </conditionalFormatting>
  <conditionalFormatting sqref="T8:T41">
    <cfRule type="cellIs" dxfId="151" priority="18" stopIfTrue="1" operator="equal">
      <formula>"ALTO"</formula>
    </cfRule>
    <cfRule type="cellIs" dxfId="150" priority="19" stopIfTrue="1" operator="equal">
      <formula>"MEDIO"</formula>
    </cfRule>
    <cfRule type="cellIs" dxfId="149" priority="20" stopIfTrue="1" operator="equal">
      <formula>"BAJO"</formula>
    </cfRule>
  </conditionalFormatting>
  <conditionalFormatting sqref="T42:T49">
    <cfRule type="cellIs" dxfId="148" priority="1" stopIfTrue="1" operator="equal">
      <formula>"ALTO"</formula>
    </cfRule>
    <cfRule type="cellIs" dxfId="147" priority="2" stopIfTrue="1" operator="equal">
      <formula>"MEDIO"</formula>
    </cfRule>
    <cfRule type="cellIs" dxfId="146" priority="3" stopIfTrue="1" operator="equal">
      <formula>"BAJO"</formula>
    </cfRule>
  </conditionalFormatting>
  <conditionalFormatting sqref="Z8:Z41">
    <cfRule type="cellIs" dxfId="145" priority="11" stopIfTrue="1" operator="equal">
      <formula>"SIGNIFICATIVO"</formula>
    </cfRule>
    <cfRule type="cellIs" dxfId="144" priority="12" stopIfTrue="1" operator="equal">
      <formula>"MODERADO"</formula>
    </cfRule>
    <cfRule type="cellIs" dxfId="143" priority="13" stopIfTrue="1" operator="equal">
      <formula>"ACEPTABLE"</formula>
    </cfRule>
  </conditionalFormatting>
  <conditionalFormatting sqref="Z42">
    <cfRule type="cellIs" dxfId="142" priority="8" stopIfTrue="1" operator="equal">
      <formula>"SIGNIFICATIVO"</formula>
    </cfRule>
    <cfRule type="cellIs" dxfId="141" priority="9" stopIfTrue="1" operator="equal">
      <formula>"MODERADO"</formula>
    </cfRule>
    <cfRule type="cellIs" dxfId="140" priority="10" stopIfTrue="1" operator="equal">
      <formula>"ACEPTABLE"</formula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ECV!$B$4:$B$8</xm:f>
          </x14:formula1>
          <xm:sqref>M43:M1048576 M1:M41</xm:sqref>
        </x14:dataValidation>
        <x14:dataValidation type="list" allowBlank="1" showErrorMessage="1">
          <x14:formula1>
            <xm:f>'d:\Users\paola-gonzalez\Downloads\[Matriz de Impacto Ambientales.xlsx]ECV'!#REF!</xm:f>
          </x14:formula1>
          <xm:sqref>M42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0"/>
  <dimension ref="A1:AF36"/>
  <sheetViews>
    <sheetView topLeftCell="Q1" workbookViewId="0">
      <selection activeCell="H4" sqref="A4:XFD4"/>
    </sheetView>
  </sheetViews>
  <sheetFormatPr baseColWidth="10" defaultColWidth="11.44140625" defaultRowHeight="10.199999999999999" x14ac:dyDescent="0.2"/>
  <cols>
    <col min="1" max="1" width="20.33203125" style="1" customWidth="1"/>
    <col min="2" max="2" width="15" style="1" customWidth="1"/>
    <col min="3" max="3" width="16.33203125" style="1" bestFit="1" customWidth="1"/>
    <col min="4" max="4" width="55.33203125" style="1" customWidth="1"/>
    <col min="5" max="7" width="6.6640625" style="2" customWidth="1"/>
    <col min="8" max="8" width="23.5546875" style="1" customWidth="1"/>
    <col min="9" max="9" width="31.44140625" style="1" customWidth="1"/>
    <col min="10" max="10" width="19.109375" style="1" customWidth="1"/>
    <col min="11" max="11" width="24.6640625" style="1" customWidth="1"/>
    <col min="12" max="13" width="16.332031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2" width="16.6640625" style="1" customWidth="1"/>
    <col min="23" max="23" width="10.5546875" style="1" customWidth="1"/>
    <col min="24" max="28" width="6.6640625" style="1" customWidth="1"/>
    <col min="29" max="16384" width="11.44140625" style="1"/>
  </cols>
  <sheetData>
    <row r="1" spans="1:32" s="20" customFormat="1" ht="31.5" customHeight="1" x14ac:dyDescent="0.4">
      <c r="A1" s="158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70" t="s">
        <v>15</v>
      </c>
      <c r="AB1" s="170"/>
      <c r="AC1" s="171"/>
      <c r="AD1" s="128" t="s">
        <v>344</v>
      </c>
      <c r="AE1" s="128"/>
      <c r="AF1" s="128"/>
    </row>
    <row r="2" spans="1:32" s="20" customFormat="1" ht="21.75" customHeight="1" x14ac:dyDescent="0.25">
      <c r="A2" s="158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70" t="s">
        <v>86</v>
      </c>
      <c r="AB2" s="170"/>
      <c r="AC2" s="171"/>
      <c r="AD2" s="137">
        <v>4</v>
      </c>
      <c r="AE2" s="138"/>
      <c r="AF2" s="139"/>
    </row>
    <row r="3" spans="1:32" s="20" customFormat="1" ht="25.5" customHeight="1" x14ac:dyDescent="0.25">
      <c r="A3" s="158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70" t="s">
        <v>17</v>
      </c>
      <c r="AB3" s="170"/>
      <c r="AC3" s="171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212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192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217</v>
      </c>
      <c r="J6" s="142" t="s">
        <v>206</v>
      </c>
      <c r="K6" s="142"/>
      <c r="L6" s="142" t="s">
        <v>180</v>
      </c>
      <c r="M6" s="173" t="s">
        <v>207</v>
      </c>
      <c r="N6" s="142" t="s">
        <v>181</v>
      </c>
      <c r="O6" s="142"/>
      <c r="P6" s="142"/>
      <c r="Q6" s="142" t="s">
        <v>214</v>
      </c>
      <c r="R6" s="142" t="s">
        <v>210</v>
      </c>
      <c r="S6" s="142" t="s">
        <v>201</v>
      </c>
      <c r="T6" s="142" t="s">
        <v>185</v>
      </c>
      <c r="U6" s="142" t="s">
        <v>186</v>
      </c>
      <c r="V6" s="142"/>
      <c r="W6" s="142" t="s">
        <v>202</v>
      </c>
      <c r="X6" s="142" t="s">
        <v>203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x14ac:dyDescent="0.2">
      <c r="A8" s="28"/>
      <c r="B8" s="28"/>
      <c r="C8" s="28"/>
      <c r="D8" s="28"/>
      <c r="E8" s="29"/>
      <c r="F8" s="29"/>
      <c r="G8" s="29"/>
      <c r="H8" s="28"/>
      <c r="I8" s="28"/>
      <c r="J8" s="28"/>
      <c r="K8" s="28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3"/>
      <c r="X8" s="23"/>
      <c r="Y8" s="23"/>
      <c r="Z8" s="23"/>
      <c r="AA8" s="23"/>
      <c r="AB8" s="23"/>
    </row>
    <row r="9" spans="1:32" ht="111.75" customHeight="1" x14ac:dyDescent="0.2">
      <c r="A9" s="155" t="s">
        <v>130</v>
      </c>
      <c r="B9" s="181" t="s">
        <v>143</v>
      </c>
      <c r="C9" s="12" t="s">
        <v>0</v>
      </c>
      <c r="D9" s="12" t="s">
        <v>162</v>
      </c>
      <c r="E9" s="27">
        <f>IF(N9&gt;200,1,0)</f>
        <v>1</v>
      </c>
      <c r="F9" s="27">
        <f>IF(N9&lt;200,1,0)</f>
        <v>0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35</v>
      </c>
      <c r="L9" s="3" t="s">
        <v>35</v>
      </c>
      <c r="M9" s="3" t="s">
        <v>234</v>
      </c>
      <c r="N9" s="5">
        <v>250</v>
      </c>
      <c r="O9" s="8">
        <f>+N9/250</f>
        <v>1</v>
      </c>
      <c r="P9" s="6" t="str">
        <f>IF(O9&lt;=0.15,"1",IF(AND(O9&gt;0.15,O9&lt;0.3),"2",IF(AND(O9&gt;=0.3),"3")))</f>
        <v>3</v>
      </c>
      <c r="Q9" s="5">
        <v>2</v>
      </c>
      <c r="R9" s="5">
        <v>1</v>
      </c>
      <c r="S9" s="5">
        <f t="shared" ref="S9:S20" si="0">+(P9*0.2)+(Q9*0.5)+(R9*0.3)</f>
        <v>1.9000000000000001</v>
      </c>
      <c r="T9" s="6" t="str">
        <f t="shared" ref="T9:T20" si="1">IF(S9&lt;=2,"BAJO",IF(AND(S9&gt;2,S9&lt;2.5),"MEDIO",IF(AND(S9&gt;=2.5),"ALTO")))</f>
        <v>BAJO</v>
      </c>
      <c r="U9" s="7" t="s">
        <v>53</v>
      </c>
      <c r="V9" s="5" t="s">
        <v>153</v>
      </c>
      <c r="W9" s="7" t="s">
        <v>54</v>
      </c>
      <c r="X9" s="5">
        <v>1</v>
      </c>
      <c r="Y9" s="5">
        <f>+X9*S9</f>
        <v>1.9000000000000001</v>
      </c>
      <c r="Z9" s="10" t="str">
        <f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0</v>
      </c>
      <c r="AE9" s="5">
        <v>1</v>
      </c>
      <c r="AF9" s="5">
        <v>1</v>
      </c>
    </row>
    <row r="10" spans="1:32" ht="81.599999999999994" x14ac:dyDescent="0.2">
      <c r="A10" s="155"/>
      <c r="B10" s="181"/>
      <c r="C10" s="12" t="s">
        <v>0</v>
      </c>
      <c r="D10" s="12" t="s">
        <v>162</v>
      </c>
      <c r="E10" s="27">
        <f t="shared" ref="E10:E36" si="2">IF(N10&gt;200,1,0)</f>
        <v>0</v>
      </c>
      <c r="F10" s="27">
        <f t="shared" ref="F10:F36" si="3">IF(N10&lt;200,1,0)</f>
        <v>1</v>
      </c>
      <c r="G10" s="27">
        <v>0</v>
      </c>
      <c r="H10" s="9" t="s">
        <v>31</v>
      </c>
      <c r="I10" s="9" t="s">
        <v>42</v>
      </c>
      <c r="J10" s="4" t="s">
        <v>25</v>
      </c>
      <c r="K10" s="3" t="s">
        <v>43</v>
      </c>
      <c r="L10" s="3" t="s">
        <v>69</v>
      </c>
      <c r="M10" s="3" t="s">
        <v>234</v>
      </c>
      <c r="N10" s="5">
        <v>3</v>
      </c>
      <c r="O10" s="8">
        <f t="shared" ref="O10:O28" si="4">+N10/250</f>
        <v>1.2E-2</v>
      </c>
      <c r="P10" s="6" t="str">
        <f t="shared" ref="P10:P28" si="5">IF(O10&lt;=0.15,"1",IF(AND(O10&gt;0.15,O10&lt;0.3),"2",IF(AND(O10&gt;=0.3),"3")))</f>
        <v>1</v>
      </c>
      <c r="Q10" s="5">
        <v>2</v>
      </c>
      <c r="R10" s="5">
        <v>2</v>
      </c>
      <c r="S10" s="5">
        <f t="shared" si="0"/>
        <v>1.7999999999999998</v>
      </c>
      <c r="T10" s="6" t="str">
        <f t="shared" si="1"/>
        <v>BAJO</v>
      </c>
      <c r="U10" s="7" t="s">
        <v>91</v>
      </c>
      <c r="V10" s="5" t="s">
        <v>153</v>
      </c>
      <c r="W10" s="7" t="s">
        <v>55</v>
      </c>
      <c r="X10" s="5">
        <v>1</v>
      </c>
      <c r="Y10" s="5">
        <f t="shared" ref="Y10:Y28" si="6">+X10*S10</f>
        <v>1.7999999999999998</v>
      </c>
      <c r="Z10" s="10" t="str">
        <f t="shared" ref="Z10:Z28" si="7">IF(Y10&lt;=3,"ACEPTABLE",IF(AND(Y10&gt;3,Y10&lt;6),"MODERADO",IF(AND(Y10&gt;=6),"SIGNIFICATIVO")))</f>
        <v>ACEPTABLE</v>
      </c>
      <c r="AA10" s="5">
        <v>0</v>
      </c>
      <c r="AB10" s="5">
        <v>1</v>
      </c>
      <c r="AC10" s="5">
        <v>0</v>
      </c>
      <c r="AD10" s="5">
        <v>1</v>
      </c>
      <c r="AE10" s="5">
        <v>1</v>
      </c>
      <c r="AF10" s="5">
        <v>1</v>
      </c>
    </row>
    <row r="11" spans="1:32" ht="81.599999999999994" x14ac:dyDescent="0.2">
      <c r="A11" s="155"/>
      <c r="B11" s="181"/>
      <c r="C11" s="12" t="s">
        <v>0</v>
      </c>
      <c r="D11" s="12" t="s">
        <v>162</v>
      </c>
      <c r="E11" s="27">
        <f t="shared" si="2"/>
        <v>1</v>
      </c>
      <c r="F11" s="27">
        <f t="shared" si="3"/>
        <v>0</v>
      </c>
      <c r="G11" s="27">
        <v>0</v>
      </c>
      <c r="H11" s="9" t="s">
        <v>31</v>
      </c>
      <c r="I11" s="9" t="s">
        <v>41</v>
      </c>
      <c r="J11" s="4" t="s">
        <v>25</v>
      </c>
      <c r="K11" s="3" t="s">
        <v>98</v>
      </c>
      <c r="L11" s="3" t="s">
        <v>104</v>
      </c>
      <c r="M11" s="3" t="s">
        <v>234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99</v>
      </c>
      <c r="V11" s="5" t="s">
        <v>153</v>
      </c>
      <c r="W11" s="7" t="s">
        <v>96</v>
      </c>
      <c r="X11" s="5">
        <v>2</v>
      </c>
      <c r="Y11" s="5">
        <f t="shared" si="6"/>
        <v>2.8000000000000003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91.8" x14ac:dyDescent="0.2">
      <c r="A12" s="155"/>
      <c r="B12" s="181"/>
      <c r="C12" s="12" t="s">
        <v>0</v>
      </c>
      <c r="D12" s="12" t="s">
        <v>162</v>
      </c>
      <c r="E12" s="27">
        <f t="shared" si="2"/>
        <v>1</v>
      </c>
      <c r="F12" s="27">
        <f t="shared" si="3"/>
        <v>0</v>
      </c>
      <c r="G12" s="27">
        <v>0</v>
      </c>
      <c r="H12" s="9" t="s">
        <v>33</v>
      </c>
      <c r="I12" s="9" t="s">
        <v>56</v>
      </c>
      <c r="J12" s="4" t="s">
        <v>25</v>
      </c>
      <c r="K12" s="3" t="s">
        <v>39</v>
      </c>
      <c r="L12" s="3" t="s">
        <v>49</v>
      </c>
      <c r="M12" s="3" t="s">
        <v>234</v>
      </c>
      <c r="N12" s="5">
        <v>250</v>
      </c>
      <c r="O12" s="8">
        <f t="shared" si="4"/>
        <v>1</v>
      </c>
      <c r="P12" s="6" t="str">
        <f t="shared" si="5"/>
        <v>3</v>
      </c>
      <c r="Q12" s="5">
        <v>1</v>
      </c>
      <c r="R12" s="5">
        <v>1</v>
      </c>
      <c r="S12" s="5">
        <f t="shared" si="0"/>
        <v>1.4000000000000001</v>
      </c>
      <c r="T12" s="6" t="str">
        <f t="shared" si="1"/>
        <v>BAJO</v>
      </c>
      <c r="U12" s="7" t="s">
        <v>22</v>
      </c>
      <c r="V12" s="5" t="s">
        <v>153</v>
      </c>
      <c r="W12" s="7" t="s">
        <v>85</v>
      </c>
      <c r="X12" s="5">
        <v>1</v>
      </c>
      <c r="Y12" s="5">
        <f t="shared" si="6"/>
        <v>1.4000000000000001</v>
      </c>
      <c r="Z12" s="10" t="str">
        <f t="shared" si="7"/>
        <v>ACEPTABLE</v>
      </c>
      <c r="AA12" s="5">
        <v>0</v>
      </c>
      <c r="AB12" s="5">
        <v>1</v>
      </c>
      <c r="AC12" s="5">
        <v>1</v>
      </c>
      <c r="AD12" s="5">
        <v>1</v>
      </c>
      <c r="AE12" s="5">
        <v>1</v>
      </c>
      <c r="AF12" s="5">
        <v>1</v>
      </c>
    </row>
    <row r="13" spans="1:32" ht="81.599999999999994" x14ac:dyDescent="0.2">
      <c r="A13" s="155"/>
      <c r="B13" s="181"/>
      <c r="C13" s="12" t="s">
        <v>0</v>
      </c>
      <c r="D13" s="12" t="s">
        <v>162</v>
      </c>
      <c r="E13" s="27">
        <f t="shared" si="2"/>
        <v>0</v>
      </c>
      <c r="F13" s="27">
        <f t="shared" si="3"/>
        <v>1</v>
      </c>
      <c r="G13" s="27">
        <v>0</v>
      </c>
      <c r="H13" s="9" t="s">
        <v>33</v>
      </c>
      <c r="I13" s="9" t="s">
        <v>57</v>
      </c>
      <c r="J13" s="4" t="s">
        <v>25</v>
      </c>
      <c r="K13" s="3" t="s">
        <v>37</v>
      </c>
      <c r="L13" s="3" t="s">
        <v>48</v>
      </c>
      <c r="M13" s="3" t="s">
        <v>221</v>
      </c>
      <c r="N13" s="5">
        <v>12</v>
      </c>
      <c r="O13" s="8">
        <f t="shared" si="4"/>
        <v>4.8000000000000001E-2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92</v>
      </c>
      <c r="V13" s="5" t="s">
        <v>153</v>
      </c>
      <c r="W13" s="7" t="s">
        <v>54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0</v>
      </c>
      <c r="AD13" s="5">
        <v>1</v>
      </c>
      <c r="AE13" s="5">
        <v>1</v>
      </c>
      <c r="AF13" s="5">
        <v>1</v>
      </c>
    </row>
    <row r="14" spans="1:32" ht="81.599999999999994" x14ac:dyDescent="0.2">
      <c r="A14" s="155"/>
      <c r="B14" s="181"/>
      <c r="C14" s="12" t="s">
        <v>0</v>
      </c>
      <c r="D14" s="12" t="s">
        <v>162</v>
      </c>
      <c r="E14" s="27">
        <f t="shared" si="2"/>
        <v>0</v>
      </c>
      <c r="F14" s="27">
        <f t="shared" si="3"/>
        <v>1</v>
      </c>
      <c r="G14" s="27">
        <v>0</v>
      </c>
      <c r="H14" s="9" t="s">
        <v>32</v>
      </c>
      <c r="I14" s="9" t="s">
        <v>58</v>
      </c>
      <c r="J14" s="4" t="s">
        <v>25</v>
      </c>
      <c r="K14" s="3" t="s">
        <v>37</v>
      </c>
      <c r="L14" s="3" t="s">
        <v>69</v>
      </c>
      <c r="M14" s="3" t="s">
        <v>221</v>
      </c>
      <c r="N14" s="5">
        <v>3</v>
      </c>
      <c r="O14" s="8">
        <f t="shared" si="4"/>
        <v>1.2E-2</v>
      </c>
      <c r="P14" s="6" t="str">
        <f t="shared" si="5"/>
        <v>1</v>
      </c>
      <c r="Q14" s="5">
        <v>2</v>
      </c>
      <c r="R14" s="5">
        <v>2</v>
      </c>
      <c r="S14" s="5">
        <f t="shared" si="0"/>
        <v>1.7999999999999998</v>
      </c>
      <c r="T14" s="6" t="str">
        <f t="shared" si="1"/>
        <v>BAJO</v>
      </c>
      <c r="U14" s="7" t="s">
        <v>91</v>
      </c>
      <c r="V14" s="5" t="s">
        <v>153</v>
      </c>
      <c r="W14" s="7" t="s">
        <v>55</v>
      </c>
      <c r="X14" s="5">
        <v>1</v>
      </c>
      <c r="Y14" s="5">
        <f t="shared" si="6"/>
        <v>1.7999999999999998</v>
      </c>
      <c r="Z14" s="10" t="str">
        <f t="shared" si="7"/>
        <v>ACEPTABLE</v>
      </c>
      <c r="AA14" s="5">
        <v>0</v>
      </c>
      <c r="AB14" s="5">
        <v>1</v>
      </c>
      <c r="AC14" s="5">
        <v>1</v>
      </c>
      <c r="AD14" s="5">
        <v>1</v>
      </c>
      <c r="AE14" s="5">
        <v>1</v>
      </c>
      <c r="AF14" s="5">
        <v>1</v>
      </c>
    </row>
    <row r="15" spans="1:32" ht="81.599999999999994" x14ac:dyDescent="0.2">
      <c r="A15" s="155"/>
      <c r="B15" s="181"/>
      <c r="C15" s="12" t="s">
        <v>0</v>
      </c>
      <c r="D15" s="12" t="s">
        <v>162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62</v>
      </c>
      <c r="J15" s="4" t="s">
        <v>25</v>
      </c>
      <c r="K15" s="3" t="s">
        <v>126</v>
      </c>
      <c r="L15" s="3" t="s">
        <v>104</v>
      </c>
      <c r="M15" s="3" t="s">
        <v>221</v>
      </c>
      <c r="N15" s="5">
        <v>250</v>
      </c>
      <c r="O15" s="8">
        <f t="shared" si="4"/>
        <v>1</v>
      </c>
      <c r="P15" s="6" t="str">
        <f t="shared" si="5"/>
        <v>3</v>
      </c>
      <c r="Q15" s="5">
        <v>2</v>
      </c>
      <c r="R15" s="5">
        <v>1</v>
      </c>
      <c r="S15" s="5">
        <f t="shared" si="0"/>
        <v>1.9000000000000001</v>
      </c>
      <c r="T15" s="6" t="str">
        <f t="shared" si="1"/>
        <v>BAJO</v>
      </c>
      <c r="U15" s="7" t="s">
        <v>59</v>
      </c>
      <c r="V15" s="5" t="s">
        <v>153</v>
      </c>
      <c r="W15" s="7" t="s">
        <v>78</v>
      </c>
      <c r="X15" s="5">
        <v>1</v>
      </c>
      <c r="Y15" s="5">
        <f t="shared" si="6"/>
        <v>1.9000000000000001</v>
      </c>
      <c r="Z15" s="10" t="str">
        <f t="shared" si="7"/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1</v>
      </c>
      <c r="AF15" s="5">
        <v>1</v>
      </c>
    </row>
    <row r="16" spans="1:32" ht="81.599999999999994" x14ac:dyDescent="0.2">
      <c r="A16" s="155"/>
      <c r="B16" s="181"/>
      <c r="C16" s="12" t="s">
        <v>0</v>
      </c>
      <c r="D16" s="12" t="s">
        <v>162</v>
      </c>
      <c r="E16" s="27">
        <f t="shared" si="2"/>
        <v>1</v>
      </c>
      <c r="F16" s="27">
        <f t="shared" si="3"/>
        <v>0</v>
      </c>
      <c r="G16" s="27">
        <v>0</v>
      </c>
      <c r="H16" s="9" t="s">
        <v>61</v>
      </c>
      <c r="I16" s="9" t="s">
        <v>87</v>
      </c>
      <c r="J16" s="4" t="s">
        <v>25</v>
      </c>
      <c r="K16" s="3" t="s">
        <v>64</v>
      </c>
      <c r="L16" s="3" t="s">
        <v>65</v>
      </c>
      <c r="M16" s="3" t="s">
        <v>221</v>
      </c>
      <c r="N16" s="5">
        <v>250</v>
      </c>
      <c r="O16" s="8">
        <f t="shared" si="4"/>
        <v>1</v>
      </c>
      <c r="P16" s="6" t="str">
        <f t="shared" si="5"/>
        <v>3</v>
      </c>
      <c r="Q16" s="5">
        <v>1</v>
      </c>
      <c r="R16" s="5">
        <v>1</v>
      </c>
      <c r="S16" s="5">
        <f t="shared" si="0"/>
        <v>1.4000000000000001</v>
      </c>
      <c r="T16" s="6" t="str">
        <f t="shared" si="1"/>
        <v>BAJO</v>
      </c>
      <c r="U16" s="7" t="s">
        <v>88</v>
      </c>
      <c r="V16" s="5" t="s">
        <v>153</v>
      </c>
      <c r="W16" s="7" t="s">
        <v>83</v>
      </c>
      <c r="X16" s="5">
        <v>1</v>
      </c>
      <c r="Y16" s="5">
        <f t="shared" si="6"/>
        <v>1.4000000000000001</v>
      </c>
      <c r="Z16" s="10" t="str">
        <f>IF(Y16&lt;=2,"ACEPTABLE",IF(AND(Y16&gt;2,Y16&lt;6),"MODERADO",IF(AND(Y16&gt;=6),"SIGNIFICATIVO")))</f>
        <v>ACEPTABLE</v>
      </c>
      <c r="AA16" s="5">
        <v>0</v>
      </c>
      <c r="AB16" s="5">
        <v>1</v>
      </c>
      <c r="AC16" s="5">
        <v>0</v>
      </c>
      <c r="AD16" s="5">
        <v>0</v>
      </c>
      <c r="AE16" s="5">
        <v>0</v>
      </c>
      <c r="AF16" s="5">
        <v>1</v>
      </c>
    </row>
    <row r="17" spans="1:32" ht="81.599999999999994" x14ac:dyDescent="0.2">
      <c r="A17" s="155"/>
      <c r="B17" s="181"/>
      <c r="C17" s="12" t="s">
        <v>0</v>
      </c>
      <c r="D17" s="12" t="s">
        <v>162</v>
      </c>
      <c r="E17" s="27">
        <f t="shared" si="2"/>
        <v>0</v>
      </c>
      <c r="F17" s="27">
        <f t="shared" si="3"/>
        <v>1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37</v>
      </c>
      <c r="L17" s="3" t="s">
        <v>97</v>
      </c>
      <c r="M17" s="3" t="s">
        <v>221</v>
      </c>
      <c r="N17" s="5">
        <v>52</v>
      </c>
      <c r="O17" s="8">
        <f t="shared" si="4"/>
        <v>0.20799999999999999</v>
      </c>
      <c r="P17" s="6" t="str">
        <f t="shared" si="5"/>
        <v>2</v>
      </c>
      <c r="Q17" s="5">
        <v>2</v>
      </c>
      <c r="R17" s="5">
        <v>1</v>
      </c>
      <c r="S17" s="5">
        <f t="shared" si="0"/>
        <v>1.7</v>
      </c>
      <c r="T17" s="6" t="str">
        <f t="shared" si="1"/>
        <v>BAJO</v>
      </c>
      <c r="U17" s="7" t="s">
        <v>93</v>
      </c>
      <c r="V17" s="5" t="s">
        <v>153</v>
      </c>
      <c r="W17" s="7" t="s">
        <v>83</v>
      </c>
      <c r="X17" s="5">
        <v>1</v>
      </c>
      <c r="Y17" s="5">
        <f t="shared" si="6"/>
        <v>1.7</v>
      </c>
      <c r="Z17" s="10" t="str">
        <f t="shared" si="7"/>
        <v>ACEPTABLE</v>
      </c>
      <c r="AA17" s="5">
        <v>1</v>
      </c>
      <c r="AB17" s="5">
        <v>1</v>
      </c>
      <c r="AC17" s="5">
        <v>1</v>
      </c>
      <c r="AD17" s="5">
        <v>1</v>
      </c>
      <c r="AE17" s="5">
        <v>1</v>
      </c>
      <c r="AF17" s="5">
        <v>1</v>
      </c>
    </row>
    <row r="18" spans="1:32" ht="81.599999999999994" x14ac:dyDescent="0.2">
      <c r="A18" s="155"/>
      <c r="B18" s="181"/>
      <c r="C18" s="12" t="s">
        <v>0</v>
      </c>
      <c r="D18" s="12" t="s">
        <v>162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45</v>
      </c>
      <c r="J18" s="4" t="s">
        <v>25</v>
      </c>
      <c r="K18" s="3" t="s">
        <v>126</v>
      </c>
      <c r="L18" s="3" t="s">
        <v>104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2</v>
      </c>
      <c r="R18" s="5">
        <v>1</v>
      </c>
      <c r="S18" s="5">
        <f t="shared" si="0"/>
        <v>1.9000000000000001</v>
      </c>
      <c r="T18" s="6" t="str">
        <f t="shared" si="1"/>
        <v>BAJO</v>
      </c>
      <c r="U18" s="7" t="s">
        <v>59</v>
      </c>
      <c r="V18" s="5" t="s">
        <v>153</v>
      </c>
      <c r="W18" s="7" t="s">
        <v>78</v>
      </c>
      <c r="X18" s="5">
        <v>1</v>
      </c>
      <c r="Y18" s="5">
        <f t="shared" si="6"/>
        <v>1.9000000000000001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1</v>
      </c>
      <c r="AF18" s="5">
        <v>1</v>
      </c>
    </row>
    <row r="19" spans="1:32" ht="81.599999999999994" x14ac:dyDescent="0.2">
      <c r="A19" s="155"/>
      <c r="B19" s="181"/>
      <c r="C19" s="12" t="s">
        <v>0</v>
      </c>
      <c r="D19" s="12" t="s">
        <v>162</v>
      </c>
      <c r="E19" s="27">
        <f t="shared" si="2"/>
        <v>1</v>
      </c>
      <c r="F19" s="27">
        <f t="shared" si="3"/>
        <v>0</v>
      </c>
      <c r="G19" s="27">
        <v>0</v>
      </c>
      <c r="H19" s="9" t="s">
        <v>63</v>
      </c>
      <c r="I19" s="9" t="s">
        <v>63</v>
      </c>
      <c r="J19" s="4" t="s">
        <v>25</v>
      </c>
      <c r="K19" s="3" t="s">
        <v>66</v>
      </c>
      <c r="L19" s="3" t="s">
        <v>67</v>
      </c>
      <c r="M19" s="3" t="s">
        <v>221</v>
      </c>
      <c r="N19" s="5">
        <v>250</v>
      </c>
      <c r="O19" s="8">
        <f t="shared" si="4"/>
        <v>1</v>
      </c>
      <c r="P19" s="6" t="str">
        <f t="shared" si="5"/>
        <v>3</v>
      </c>
      <c r="Q19" s="5">
        <v>1</v>
      </c>
      <c r="R19" s="5">
        <v>1</v>
      </c>
      <c r="S19" s="5">
        <f t="shared" si="0"/>
        <v>1.4000000000000001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1.4000000000000001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122.4" customHeight="1" x14ac:dyDescent="0.2">
      <c r="A20" s="155"/>
      <c r="B20" s="181"/>
      <c r="C20" s="12" t="s">
        <v>0</v>
      </c>
      <c r="D20" s="12" t="s">
        <v>148</v>
      </c>
      <c r="E20" s="27">
        <f t="shared" si="2"/>
        <v>1</v>
      </c>
      <c r="F20" s="27">
        <f t="shared" si="3"/>
        <v>0</v>
      </c>
      <c r="G20" s="27">
        <v>0</v>
      </c>
      <c r="H20" s="9" t="s">
        <v>239</v>
      </c>
      <c r="I20" s="9" t="s">
        <v>240</v>
      </c>
      <c r="J20" s="4" t="s">
        <v>25</v>
      </c>
      <c r="K20" s="3" t="s">
        <v>66</v>
      </c>
      <c r="L20" s="3" t="s">
        <v>238</v>
      </c>
      <c r="M20" s="3" t="s">
        <v>231</v>
      </c>
      <c r="N20" s="5">
        <v>250</v>
      </c>
      <c r="O20" s="8">
        <f>+N20/250</f>
        <v>1</v>
      </c>
      <c r="P20" s="6" t="str">
        <f>IF(O20&lt;=0.15,"1",IF(AND(O20&gt;0.15,O20&lt;0.3),"2",IF(AND(O20&gt;=0.3),"3")))</f>
        <v>3</v>
      </c>
      <c r="Q20" s="5">
        <v>1</v>
      </c>
      <c r="R20" s="5">
        <v>2</v>
      </c>
      <c r="S20" s="5">
        <f t="shared" si="0"/>
        <v>1.7000000000000002</v>
      </c>
      <c r="T20" s="6" t="str">
        <f t="shared" si="1"/>
        <v>BAJO</v>
      </c>
      <c r="U20" s="7" t="s">
        <v>68</v>
      </c>
      <c r="V20" s="5" t="s">
        <v>153</v>
      </c>
      <c r="W20" s="7" t="s">
        <v>83</v>
      </c>
      <c r="X20" s="5">
        <v>1</v>
      </c>
      <c r="Y20" s="5">
        <f t="shared" si="6"/>
        <v>1.7000000000000002</v>
      </c>
      <c r="Z20" s="10" t="str">
        <f t="shared" si="7"/>
        <v>ACEPTABLE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0</v>
      </c>
    </row>
    <row r="21" spans="1:32" ht="60.6" x14ac:dyDescent="0.2">
      <c r="A21" s="155"/>
      <c r="B21" s="181"/>
      <c r="C21" s="12" t="s">
        <v>24</v>
      </c>
      <c r="D21" s="12" t="s">
        <v>163</v>
      </c>
      <c r="E21" s="27">
        <f t="shared" si="2"/>
        <v>1</v>
      </c>
      <c r="F21" s="27">
        <f t="shared" si="3"/>
        <v>0</v>
      </c>
      <c r="G21" s="27">
        <v>0</v>
      </c>
      <c r="H21" s="9" t="s">
        <v>34</v>
      </c>
      <c r="I21" s="9" t="s">
        <v>95</v>
      </c>
      <c r="J21" s="4" t="s">
        <v>25</v>
      </c>
      <c r="K21" s="3" t="s">
        <v>35</v>
      </c>
      <c r="L21" s="3" t="s">
        <v>50</v>
      </c>
      <c r="M21" s="3" t="s">
        <v>235</v>
      </c>
      <c r="N21" s="5">
        <v>250</v>
      </c>
      <c r="O21" s="8">
        <f t="shared" si="4"/>
        <v>1</v>
      </c>
      <c r="P21" s="6" t="str">
        <f t="shared" si="5"/>
        <v>3</v>
      </c>
      <c r="Q21" s="5">
        <v>2</v>
      </c>
      <c r="R21" s="5">
        <v>1</v>
      </c>
      <c r="S21" s="5">
        <f t="shared" ref="S21:S28" si="8">+(P21*0.2)+(Q21*0.5)+(R21*0.3)</f>
        <v>1.9000000000000001</v>
      </c>
      <c r="T21" s="6" t="str">
        <f t="shared" ref="T21:T28" si="9">IF(S21&lt;=2,"BAJO",IF(AND(S21&gt;2,S21&lt;2.5),"MEDIO",IF(AND(S21&gt;=2.5),"ALTO")))</f>
        <v>BAJO</v>
      </c>
      <c r="U21" s="7" t="s">
        <v>94</v>
      </c>
      <c r="V21" s="5" t="s">
        <v>153</v>
      </c>
      <c r="W21" s="7" t="s">
        <v>84</v>
      </c>
      <c r="X21" s="5">
        <v>1</v>
      </c>
      <c r="Y21" s="5">
        <f t="shared" si="6"/>
        <v>1.9000000000000001</v>
      </c>
      <c r="Z21" s="10" t="str">
        <f t="shared" si="7"/>
        <v>ACEPTABLE</v>
      </c>
      <c r="AA21" s="5">
        <v>1</v>
      </c>
      <c r="AB21" s="5">
        <v>1</v>
      </c>
      <c r="AC21" s="5">
        <v>0</v>
      </c>
      <c r="AD21" s="5">
        <v>0</v>
      </c>
      <c r="AE21" s="5">
        <v>1</v>
      </c>
      <c r="AF21" s="5">
        <v>1</v>
      </c>
    </row>
    <row r="22" spans="1:32" ht="60.6" x14ac:dyDescent="0.2">
      <c r="A22" s="155"/>
      <c r="B22" s="181"/>
      <c r="C22" s="12" t="s">
        <v>24</v>
      </c>
      <c r="D22" s="12" t="s">
        <v>163</v>
      </c>
      <c r="E22" s="27">
        <f t="shared" si="2"/>
        <v>1</v>
      </c>
      <c r="F22" s="27">
        <f t="shared" si="3"/>
        <v>0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44</v>
      </c>
      <c r="L22" s="3" t="s">
        <v>51</v>
      </c>
      <c r="M22" s="3" t="s">
        <v>235</v>
      </c>
      <c r="N22" s="5">
        <v>250</v>
      </c>
      <c r="O22" s="8">
        <f t="shared" si="4"/>
        <v>1</v>
      </c>
      <c r="P22" s="6" t="str">
        <f t="shared" si="5"/>
        <v>3</v>
      </c>
      <c r="Q22" s="5">
        <v>2</v>
      </c>
      <c r="R22" s="5">
        <v>2</v>
      </c>
      <c r="S22" s="5">
        <f t="shared" si="8"/>
        <v>2.2000000000000002</v>
      </c>
      <c r="T22" s="6" t="str">
        <f t="shared" si="9"/>
        <v>MEDIO</v>
      </c>
      <c r="U22" s="7" t="s">
        <v>80</v>
      </c>
      <c r="V22" s="5" t="s">
        <v>153</v>
      </c>
      <c r="W22" s="7" t="s">
        <v>82</v>
      </c>
      <c r="X22" s="5">
        <v>1</v>
      </c>
      <c r="Y22" s="5">
        <f t="shared" si="6"/>
        <v>2.2000000000000002</v>
      </c>
      <c r="Z22" s="10" t="str">
        <f t="shared" si="7"/>
        <v>ACEPTABLE</v>
      </c>
      <c r="AA22" s="5">
        <v>1</v>
      </c>
      <c r="AB22" s="5">
        <v>1</v>
      </c>
      <c r="AC22" s="5">
        <v>0</v>
      </c>
      <c r="AD22" s="5">
        <v>0</v>
      </c>
      <c r="AE22" s="5">
        <v>1</v>
      </c>
      <c r="AF22" s="5">
        <v>1</v>
      </c>
    </row>
    <row r="23" spans="1:32" ht="71.400000000000006" customHeight="1" x14ac:dyDescent="0.2">
      <c r="A23" s="155"/>
      <c r="B23" s="181"/>
      <c r="C23" s="12" t="s">
        <v>24</v>
      </c>
      <c r="D23" s="12" t="s">
        <v>163</v>
      </c>
      <c r="E23" s="27">
        <f t="shared" si="2"/>
        <v>0</v>
      </c>
      <c r="F23" s="27">
        <f t="shared" si="3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37</v>
      </c>
      <c r="L23" s="3" t="s">
        <v>77</v>
      </c>
      <c r="M23" s="3" t="s">
        <v>235</v>
      </c>
      <c r="N23" s="5">
        <v>1</v>
      </c>
      <c r="O23" s="8">
        <f t="shared" si="4"/>
        <v>4.0000000000000001E-3</v>
      </c>
      <c r="P23" s="6" t="str">
        <f t="shared" si="5"/>
        <v>1</v>
      </c>
      <c r="Q23" s="5">
        <v>2</v>
      </c>
      <c r="R23" s="5">
        <v>2</v>
      </c>
      <c r="S23" s="5">
        <f t="shared" si="8"/>
        <v>1.7999999999999998</v>
      </c>
      <c r="T23" s="6" t="str">
        <f t="shared" si="9"/>
        <v>BAJO</v>
      </c>
      <c r="U23" s="7" t="s">
        <v>91</v>
      </c>
      <c r="V23" s="5" t="s">
        <v>153</v>
      </c>
      <c r="W23" s="7" t="s">
        <v>81</v>
      </c>
      <c r="X23" s="5">
        <v>1</v>
      </c>
      <c r="Y23" s="5">
        <f t="shared" si="6"/>
        <v>1.7999999999999998</v>
      </c>
      <c r="Z23" s="10" t="str">
        <f t="shared" si="7"/>
        <v>ACEPTABLE</v>
      </c>
      <c r="AA23" s="5">
        <v>0</v>
      </c>
      <c r="AB23" s="5">
        <v>1</v>
      </c>
      <c r="AC23" s="5">
        <v>0</v>
      </c>
      <c r="AD23" s="5">
        <v>1</v>
      </c>
      <c r="AE23" s="5">
        <v>1</v>
      </c>
      <c r="AF23" s="5">
        <v>1</v>
      </c>
    </row>
    <row r="24" spans="1:32" ht="51" customHeight="1" x14ac:dyDescent="0.2">
      <c r="A24" s="155"/>
      <c r="B24" s="181"/>
      <c r="C24" s="12" t="s">
        <v>24</v>
      </c>
      <c r="D24" s="12" t="s">
        <v>163</v>
      </c>
      <c r="E24" s="27">
        <f t="shared" si="2"/>
        <v>0</v>
      </c>
      <c r="F24" s="27">
        <f t="shared" si="3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38</v>
      </c>
      <c r="L24" s="3" t="s">
        <v>52</v>
      </c>
      <c r="M24" s="3" t="s">
        <v>235</v>
      </c>
      <c r="N24" s="5">
        <v>1</v>
      </c>
      <c r="O24" s="8">
        <f t="shared" si="4"/>
        <v>4.0000000000000001E-3</v>
      </c>
      <c r="P24" s="6" t="str">
        <f t="shared" si="5"/>
        <v>1</v>
      </c>
      <c r="Q24" s="5">
        <v>2</v>
      </c>
      <c r="R24" s="5">
        <v>2</v>
      </c>
      <c r="S24" s="5">
        <f t="shared" si="8"/>
        <v>1.7999999999999998</v>
      </c>
      <c r="T24" s="6" t="str">
        <f t="shared" si="9"/>
        <v>BAJO</v>
      </c>
      <c r="U24" s="7" t="s">
        <v>90</v>
      </c>
      <c r="V24" s="5" t="s">
        <v>153</v>
      </c>
      <c r="W24" s="7" t="s">
        <v>81</v>
      </c>
      <c r="X24" s="5">
        <v>1</v>
      </c>
      <c r="Y24" s="5">
        <f t="shared" si="6"/>
        <v>1.7999999999999998</v>
      </c>
      <c r="Z24" s="10" t="str">
        <f t="shared" si="7"/>
        <v>ACEPTABLE</v>
      </c>
      <c r="AA24" s="5">
        <v>0</v>
      </c>
      <c r="AB24" s="5">
        <v>1</v>
      </c>
      <c r="AC24" s="5">
        <v>1</v>
      </c>
      <c r="AD24" s="5">
        <v>1</v>
      </c>
      <c r="AE24" s="5">
        <v>0</v>
      </c>
      <c r="AF24" s="5">
        <v>1</v>
      </c>
    </row>
    <row r="25" spans="1:32" ht="60.6" x14ac:dyDescent="0.2">
      <c r="A25" s="155"/>
      <c r="B25" s="181"/>
      <c r="C25" s="12" t="s">
        <v>24</v>
      </c>
      <c r="D25" s="12" t="s">
        <v>163</v>
      </c>
      <c r="E25" s="27">
        <f t="shared" si="2"/>
        <v>0</v>
      </c>
      <c r="F25" s="27">
        <f t="shared" si="3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40</v>
      </c>
      <c r="L25" s="3" t="s">
        <v>60</v>
      </c>
      <c r="M25" s="3" t="s">
        <v>235</v>
      </c>
      <c r="N25" s="5">
        <v>1</v>
      </c>
      <c r="O25" s="8">
        <f t="shared" si="4"/>
        <v>4.0000000000000001E-3</v>
      </c>
      <c r="P25" s="6" t="str">
        <f t="shared" si="5"/>
        <v>1</v>
      </c>
      <c r="Q25" s="5">
        <v>3</v>
      </c>
      <c r="R25" s="5">
        <v>3</v>
      </c>
      <c r="S25" s="5">
        <f t="shared" si="8"/>
        <v>2.5999999999999996</v>
      </c>
      <c r="T25" s="6" t="str">
        <f t="shared" si="9"/>
        <v>ALTO</v>
      </c>
      <c r="U25" s="7" t="s">
        <v>70</v>
      </c>
      <c r="V25" s="5" t="s">
        <v>153</v>
      </c>
      <c r="W25" s="7" t="s">
        <v>79</v>
      </c>
      <c r="X25" s="5">
        <v>1</v>
      </c>
      <c r="Y25" s="5">
        <f t="shared" si="6"/>
        <v>2.5999999999999996</v>
      </c>
      <c r="Z25" s="10" t="str">
        <f t="shared" si="7"/>
        <v>ACEPTABLE</v>
      </c>
      <c r="AA25" s="5">
        <v>1</v>
      </c>
      <c r="AB25" s="5">
        <v>1</v>
      </c>
      <c r="AC25" s="5">
        <v>0</v>
      </c>
      <c r="AD25" s="5">
        <v>0</v>
      </c>
      <c r="AE25" s="5">
        <v>1</v>
      </c>
      <c r="AF25" s="5">
        <v>1</v>
      </c>
    </row>
    <row r="26" spans="1:32" ht="51" customHeight="1" x14ac:dyDescent="0.2">
      <c r="A26" s="155"/>
      <c r="B26" s="181"/>
      <c r="C26" s="12" t="s">
        <v>24</v>
      </c>
      <c r="D26" s="12" t="s">
        <v>163</v>
      </c>
      <c r="E26" s="27">
        <f t="shared" si="2"/>
        <v>0</v>
      </c>
      <c r="F26" s="27">
        <f t="shared" si="3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71</v>
      </c>
      <c r="M26" s="3" t="s">
        <v>235</v>
      </c>
      <c r="N26" s="5">
        <v>2</v>
      </c>
      <c r="O26" s="8">
        <f t="shared" si="4"/>
        <v>8.0000000000000002E-3</v>
      </c>
      <c r="P26" s="6" t="str">
        <f t="shared" si="5"/>
        <v>1</v>
      </c>
      <c r="Q26" s="5">
        <v>1</v>
      </c>
      <c r="R26" s="5">
        <v>1</v>
      </c>
      <c r="S26" s="5">
        <f t="shared" si="8"/>
        <v>1</v>
      </c>
      <c r="T26" s="6" t="str">
        <f t="shared" si="9"/>
        <v>BAJO</v>
      </c>
      <c r="U26" s="7" t="s">
        <v>90</v>
      </c>
      <c r="V26" s="5" t="s">
        <v>153</v>
      </c>
      <c r="W26" s="7" t="s">
        <v>84</v>
      </c>
      <c r="X26" s="5">
        <v>1</v>
      </c>
      <c r="Y26" s="5">
        <f t="shared" si="6"/>
        <v>1</v>
      </c>
      <c r="Z26" s="10" t="str">
        <f t="shared" si="7"/>
        <v>ACEPTABLE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1</v>
      </c>
    </row>
    <row r="27" spans="1:32" ht="51" customHeight="1" x14ac:dyDescent="0.2">
      <c r="A27" s="155"/>
      <c r="B27" s="181"/>
      <c r="C27" s="12" t="s">
        <v>24</v>
      </c>
      <c r="D27" s="12" t="s">
        <v>163</v>
      </c>
      <c r="E27" s="27">
        <f t="shared" si="2"/>
        <v>0</v>
      </c>
      <c r="F27" s="27">
        <f t="shared" si="3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37</v>
      </c>
      <c r="L27" s="3" t="s">
        <v>72</v>
      </c>
      <c r="M27" s="3" t="s">
        <v>221</v>
      </c>
      <c r="N27" s="5">
        <v>3</v>
      </c>
      <c r="O27" s="8">
        <f t="shared" si="4"/>
        <v>1.2E-2</v>
      </c>
      <c r="P27" s="6" t="str">
        <f t="shared" si="5"/>
        <v>1</v>
      </c>
      <c r="Q27" s="5">
        <v>1</v>
      </c>
      <c r="R27" s="5">
        <v>1</v>
      </c>
      <c r="S27" s="5">
        <f t="shared" si="8"/>
        <v>1</v>
      </c>
      <c r="T27" s="6" t="str">
        <f t="shared" si="9"/>
        <v>BAJO</v>
      </c>
      <c r="U27" s="7" t="s">
        <v>90</v>
      </c>
      <c r="V27" s="5" t="s">
        <v>153</v>
      </c>
      <c r="W27" s="7" t="s">
        <v>84</v>
      </c>
      <c r="X27" s="5">
        <v>1</v>
      </c>
      <c r="Y27" s="5">
        <f t="shared" si="6"/>
        <v>1</v>
      </c>
      <c r="Z27" s="10" t="str">
        <f t="shared" si="7"/>
        <v>ACEPTABLE</v>
      </c>
      <c r="AA27" s="5">
        <v>0</v>
      </c>
      <c r="AB27" s="5">
        <v>0</v>
      </c>
      <c r="AC27" s="5">
        <v>1</v>
      </c>
      <c r="AD27" s="5">
        <v>1</v>
      </c>
      <c r="AE27" s="5">
        <v>0</v>
      </c>
      <c r="AF27" s="5">
        <v>1</v>
      </c>
    </row>
    <row r="28" spans="1:32" ht="71.400000000000006" customHeight="1" x14ac:dyDescent="0.2">
      <c r="A28" s="155"/>
      <c r="B28" s="181"/>
      <c r="C28" s="12" t="s">
        <v>24</v>
      </c>
      <c r="D28" s="12" t="s">
        <v>163</v>
      </c>
      <c r="E28" s="27">
        <f t="shared" si="2"/>
        <v>0</v>
      </c>
      <c r="F28" s="27">
        <f t="shared" si="3"/>
        <v>1</v>
      </c>
      <c r="G28" s="27">
        <v>0</v>
      </c>
      <c r="H28" s="9" t="s">
        <v>34</v>
      </c>
      <c r="I28" s="9" t="s">
        <v>36</v>
      </c>
      <c r="J28" s="4" t="s">
        <v>25</v>
      </c>
      <c r="K28" s="3" t="s">
        <v>38</v>
      </c>
      <c r="L28" s="3" t="s">
        <v>73</v>
      </c>
      <c r="M28" s="3" t="s">
        <v>221</v>
      </c>
      <c r="N28" s="5">
        <v>1</v>
      </c>
      <c r="O28" s="8">
        <f t="shared" si="4"/>
        <v>4.0000000000000001E-3</v>
      </c>
      <c r="P28" s="6" t="str">
        <f t="shared" si="5"/>
        <v>1</v>
      </c>
      <c r="Q28" s="5">
        <v>1</v>
      </c>
      <c r="R28" s="5">
        <v>1</v>
      </c>
      <c r="S28" s="5">
        <f t="shared" si="8"/>
        <v>1</v>
      </c>
      <c r="T28" s="6" t="str">
        <f t="shared" si="9"/>
        <v>BAJO</v>
      </c>
      <c r="U28" s="7" t="s">
        <v>91</v>
      </c>
      <c r="V28" s="5" t="s">
        <v>153</v>
      </c>
      <c r="W28" s="7" t="s">
        <v>84</v>
      </c>
      <c r="X28" s="5">
        <v>1</v>
      </c>
      <c r="Y28" s="5">
        <f t="shared" si="6"/>
        <v>1</v>
      </c>
      <c r="Z28" s="10" t="str">
        <f t="shared" si="7"/>
        <v>ACEPTABLE</v>
      </c>
      <c r="AA28" s="5">
        <v>0</v>
      </c>
      <c r="AB28" s="5">
        <v>0</v>
      </c>
      <c r="AC28" s="5">
        <v>0</v>
      </c>
      <c r="AD28" s="5">
        <v>1</v>
      </c>
      <c r="AE28" s="5">
        <v>1</v>
      </c>
      <c r="AF28" s="5">
        <v>1</v>
      </c>
    </row>
    <row r="29" spans="1:32" ht="61.2" x14ac:dyDescent="0.2">
      <c r="A29" s="155"/>
      <c r="B29" s="181"/>
      <c r="C29" s="12" t="s">
        <v>24</v>
      </c>
      <c r="D29" s="12" t="s">
        <v>163</v>
      </c>
      <c r="E29" s="27">
        <f t="shared" si="2"/>
        <v>1</v>
      </c>
      <c r="F29" s="27">
        <f t="shared" si="3"/>
        <v>0</v>
      </c>
      <c r="G29" s="27">
        <v>0</v>
      </c>
      <c r="H29" s="9" t="s">
        <v>31</v>
      </c>
      <c r="I29" s="9" t="s">
        <v>42</v>
      </c>
      <c r="J29" s="4" t="s">
        <v>25</v>
      </c>
      <c r="K29" s="3" t="s">
        <v>35</v>
      </c>
      <c r="L29" s="3" t="s">
        <v>35</v>
      </c>
      <c r="M29" s="3" t="s">
        <v>220</v>
      </c>
      <c r="N29" s="5">
        <v>250</v>
      </c>
      <c r="O29" s="8">
        <f t="shared" ref="O29:O33" si="10">+N29/250</f>
        <v>1</v>
      </c>
      <c r="P29" s="6" t="str">
        <f t="shared" ref="P29:P33" si="11">IF(O29&lt;=0.15,"1",IF(AND(O29&gt;0.15,O29&lt;0.3),"2",IF(AND(O29&gt;=0.3),"3")))</f>
        <v>3</v>
      </c>
      <c r="Q29" s="5">
        <v>2</v>
      </c>
      <c r="R29" s="5">
        <v>1</v>
      </c>
      <c r="S29" s="5">
        <f>+(P29*0.2)+(Q29*0.5)+(R29*0.3)</f>
        <v>1.9000000000000001</v>
      </c>
      <c r="T29" s="6" t="str">
        <f>IF(S29&lt;=2,"BAJO",IF(AND(S29&gt;2,S29&lt;2.5),"MEDIO",IF(AND(S29&gt;=2.5),"ALTO")))</f>
        <v>BAJO</v>
      </c>
      <c r="U29" s="7" t="s">
        <v>53</v>
      </c>
      <c r="V29" s="5" t="s">
        <v>153</v>
      </c>
      <c r="W29" s="7" t="s">
        <v>54</v>
      </c>
      <c r="X29" s="5">
        <v>1</v>
      </c>
      <c r="Y29" s="5">
        <f>+X29*S29</f>
        <v>1.9000000000000001</v>
      </c>
      <c r="Z29" s="10" t="str">
        <f>IF(Y29&lt;=3,"ACEPTABLE",IF(AND(Y29&gt;3,Y29&lt;6),"MODERADO",IF(AND(Y29&gt;=6),"SIGNIFICATIVO")))</f>
        <v>ACEPTABLE</v>
      </c>
      <c r="AA29" s="5">
        <v>0</v>
      </c>
      <c r="AB29" s="5">
        <v>1</v>
      </c>
      <c r="AC29" s="5">
        <v>0</v>
      </c>
      <c r="AD29" s="5">
        <v>0</v>
      </c>
      <c r="AE29" s="5">
        <v>1</v>
      </c>
      <c r="AF29" s="5">
        <v>1</v>
      </c>
    </row>
    <row r="30" spans="1:32" ht="60.6" x14ac:dyDescent="0.2">
      <c r="A30" s="155"/>
      <c r="B30" s="181"/>
      <c r="C30" s="12" t="s">
        <v>24</v>
      </c>
      <c r="D30" s="12" t="s">
        <v>163</v>
      </c>
      <c r="E30" s="27">
        <f t="shared" si="2"/>
        <v>1</v>
      </c>
      <c r="F30" s="27">
        <f t="shared" si="3"/>
        <v>0</v>
      </c>
      <c r="G30" s="27">
        <v>0</v>
      </c>
      <c r="H30" s="9" t="s">
        <v>31</v>
      </c>
      <c r="I30" s="9" t="s">
        <v>41</v>
      </c>
      <c r="J30" s="4" t="s">
        <v>25</v>
      </c>
      <c r="K30" s="3" t="s">
        <v>126</v>
      </c>
      <c r="L30" s="3" t="s">
        <v>104</v>
      </c>
      <c r="M30" s="3" t="s">
        <v>221</v>
      </c>
      <c r="N30" s="5">
        <v>250</v>
      </c>
      <c r="O30" s="8">
        <f t="shared" si="10"/>
        <v>1</v>
      </c>
      <c r="P30" s="6" t="str">
        <f t="shared" si="11"/>
        <v>3</v>
      </c>
      <c r="Q30" s="5">
        <v>1</v>
      </c>
      <c r="R30" s="5">
        <v>1</v>
      </c>
      <c r="S30" s="5">
        <f>+(P30*0.2)+(Q30*0.5)+(R30*0.3)</f>
        <v>1.4000000000000001</v>
      </c>
      <c r="T30" s="6" t="str">
        <f>IF(S30&lt;=2,"BAJO",IF(AND(S30&gt;2,S30&lt;2.5),"MEDIO",IF(AND(S30&gt;=2.5),"ALTO")))</f>
        <v>BAJO</v>
      </c>
      <c r="U30" s="7" t="s">
        <v>99</v>
      </c>
      <c r="V30" s="5" t="s">
        <v>153</v>
      </c>
      <c r="W30" s="7" t="s">
        <v>96</v>
      </c>
      <c r="X30" s="5">
        <v>2</v>
      </c>
      <c r="Y30" s="5">
        <f>+X30*S30</f>
        <v>2.8000000000000003</v>
      </c>
      <c r="Z30" s="10" t="str">
        <f>IF(Y30&lt;=3,"ACEPTABLE",IF(AND(Y30&gt;3,Y30&lt;6),"MODERADO",IF(AND(Y30&gt;=6),"SIGNIFICATIVO")))</f>
        <v>ACEPTABLE</v>
      </c>
      <c r="AA30" s="5">
        <v>0</v>
      </c>
      <c r="AB30" s="5">
        <v>1</v>
      </c>
      <c r="AC30" s="5">
        <v>1</v>
      </c>
      <c r="AD30" s="5">
        <v>1</v>
      </c>
      <c r="AE30" s="5">
        <v>1</v>
      </c>
      <c r="AF30" s="5">
        <v>1</v>
      </c>
    </row>
    <row r="31" spans="1:32" ht="61.2" x14ac:dyDescent="0.2">
      <c r="A31" s="155"/>
      <c r="B31" s="181"/>
      <c r="C31" s="12" t="s">
        <v>24</v>
      </c>
      <c r="D31" s="12" t="s">
        <v>163</v>
      </c>
      <c r="E31" s="27">
        <f t="shared" si="2"/>
        <v>1</v>
      </c>
      <c r="F31" s="27">
        <f t="shared" si="3"/>
        <v>0</v>
      </c>
      <c r="G31" s="27">
        <v>0</v>
      </c>
      <c r="H31" s="9" t="s">
        <v>61</v>
      </c>
      <c r="I31" s="9" t="s">
        <v>62</v>
      </c>
      <c r="J31" s="4" t="s">
        <v>25</v>
      </c>
      <c r="K31" s="3" t="s">
        <v>126</v>
      </c>
      <c r="L31" s="3" t="s">
        <v>104</v>
      </c>
      <c r="M31" s="3" t="s">
        <v>221</v>
      </c>
      <c r="N31" s="5">
        <v>250</v>
      </c>
      <c r="O31" s="8">
        <f t="shared" si="10"/>
        <v>1</v>
      </c>
      <c r="P31" s="6" t="str">
        <f t="shared" si="11"/>
        <v>3</v>
      </c>
      <c r="Q31" s="5">
        <v>2</v>
      </c>
      <c r="R31" s="5">
        <v>1</v>
      </c>
      <c r="S31" s="5">
        <f>+(P31*0.2)+(Q31*0.5)+(R31*0.3)</f>
        <v>1.9000000000000001</v>
      </c>
      <c r="T31" s="6" t="str">
        <f>IF(S31&lt;=2,"BAJO",IF(AND(S31&gt;2,S31&lt;2.5),"MEDIO",IF(AND(S31&gt;=2.5),"ALTO")))</f>
        <v>BAJO</v>
      </c>
      <c r="U31" s="7" t="s">
        <v>100</v>
      </c>
      <c r="V31" s="5" t="s">
        <v>153</v>
      </c>
      <c r="W31" s="7" t="s">
        <v>78</v>
      </c>
      <c r="X31" s="5">
        <v>1</v>
      </c>
      <c r="Y31" s="5">
        <f>+X31*S31</f>
        <v>1.9000000000000001</v>
      </c>
      <c r="Z31" s="10" t="str">
        <f>IF(Y31&lt;=3,"ACEPTABLE",IF(AND(Y31&gt;3,Y31&lt;6),"MODERADO",IF(AND(Y31&gt;=6),"SIGNIFICATIVO")))</f>
        <v>ACEPTABLE</v>
      </c>
      <c r="AA31" s="5">
        <v>0</v>
      </c>
      <c r="AB31" s="5">
        <v>1</v>
      </c>
      <c r="AC31" s="5">
        <v>0</v>
      </c>
      <c r="AD31" s="5">
        <v>0</v>
      </c>
      <c r="AE31" s="5">
        <v>1</v>
      </c>
      <c r="AF31" s="5">
        <v>1</v>
      </c>
    </row>
    <row r="32" spans="1:32" ht="60.6" x14ac:dyDescent="0.2">
      <c r="A32" s="155"/>
      <c r="B32" s="181"/>
      <c r="C32" s="12" t="s">
        <v>24</v>
      </c>
      <c r="D32" s="12" t="s">
        <v>163</v>
      </c>
      <c r="E32" s="27">
        <f t="shared" si="2"/>
        <v>1</v>
      </c>
      <c r="F32" s="27">
        <f t="shared" si="3"/>
        <v>0</v>
      </c>
      <c r="G32" s="27">
        <v>0</v>
      </c>
      <c r="H32" s="9" t="s">
        <v>61</v>
      </c>
      <c r="I32" s="9" t="s">
        <v>87</v>
      </c>
      <c r="J32" s="4" t="s">
        <v>25</v>
      </c>
      <c r="K32" s="3" t="s">
        <v>64</v>
      </c>
      <c r="L32" s="3" t="s">
        <v>65</v>
      </c>
      <c r="M32" s="3" t="s">
        <v>221</v>
      </c>
      <c r="N32" s="5">
        <v>250</v>
      </c>
      <c r="O32" s="8">
        <f t="shared" si="10"/>
        <v>1</v>
      </c>
      <c r="P32" s="6" t="str">
        <f t="shared" si="11"/>
        <v>3</v>
      </c>
      <c r="Q32" s="5">
        <v>1</v>
      </c>
      <c r="R32" s="5">
        <v>1</v>
      </c>
      <c r="S32" s="5">
        <f>+(P32*0.2)+(Q32*0.5)+(R32*0.3)</f>
        <v>1.4000000000000001</v>
      </c>
      <c r="T32" s="6" t="str">
        <f>IF(S32&lt;=2,"BAJO",IF(AND(S32&gt;2,S32&lt;2.5),"MEDIO",IF(AND(S32&gt;=2.5),"ALTO")))</f>
        <v>BAJO</v>
      </c>
      <c r="U32" s="7" t="s">
        <v>88</v>
      </c>
      <c r="V32" s="5" t="s">
        <v>153</v>
      </c>
      <c r="W32" s="7" t="s">
        <v>83</v>
      </c>
      <c r="X32" s="5">
        <v>1</v>
      </c>
      <c r="Y32" s="5">
        <f>+X32*S32</f>
        <v>1.4000000000000001</v>
      </c>
      <c r="Z32" s="10" t="str">
        <f>IF(Y32&lt;=2,"ACEPTABLE",IF(AND(Y32&gt;2,Y32&lt;6),"MODERADO",IF(AND(Y32&gt;=6),"SIGNIFICATIVO")))</f>
        <v>ACEPTABLE</v>
      </c>
      <c r="AA32" s="5">
        <v>0</v>
      </c>
      <c r="AB32" s="5">
        <v>1</v>
      </c>
      <c r="AC32" s="5">
        <v>0</v>
      </c>
      <c r="AD32" s="5">
        <v>0</v>
      </c>
      <c r="AE32" s="5">
        <v>0</v>
      </c>
      <c r="AF32" s="5">
        <v>1</v>
      </c>
    </row>
    <row r="33" spans="1:32" ht="60.6" x14ac:dyDescent="0.2">
      <c r="A33" s="155"/>
      <c r="B33" s="181"/>
      <c r="C33" s="12" t="s">
        <v>0</v>
      </c>
      <c r="D33" s="12" t="s">
        <v>244</v>
      </c>
      <c r="E33" s="27">
        <f t="shared" si="2"/>
        <v>0</v>
      </c>
      <c r="F33" s="27">
        <f t="shared" si="3"/>
        <v>1</v>
      </c>
      <c r="G33" s="27">
        <v>0</v>
      </c>
      <c r="H33" s="9" t="s">
        <v>243</v>
      </c>
      <c r="I33" s="9" t="s">
        <v>245</v>
      </c>
      <c r="J33" s="4" t="s">
        <v>25</v>
      </c>
      <c r="K33" s="3" t="s">
        <v>241</v>
      </c>
      <c r="L33" s="3" t="s">
        <v>245</v>
      </c>
      <c r="M33" s="3" t="s">
        <v>231</v>
      </c>
      <c r="N33" s="5">
        <v>5</v>
      </c>
      <c r="O33" s="8">
        <f t="shared" si="10"/>
        <v>0.02</v>
      </c>
      <c r="P33" s="6" t="str">
        <f t="shared" si="11"/>
        <v>1</v>
      </c>
      <c r="Q33" s="5">
        <v>2</v>
      </c>
      <c r="R33" s="5">
        <v>3</v>
      </c>
      <c r="S33" s="5">
        <f t="shared" ref="S33:S36" si="12">+(P33*0.2)+(Q33*0.5)+(R33*0.3)</f>
        <v>2.0999999999999996</v>
      </c>
      <c r="T33" s="6" t="str">
        <f t="shared" ref="T33:T36" si="13">IF(S33&lt;=2,"BAJO",IF(AND(S33&gt;2,S33&lt;2.5),"MEDIO",IF(AND(S33&gt;=2.5),"ALTO")))</f>
        <v>MEDIO</v>
      </c>
      <c r="U33" s="7" t="s">
        <v>68</v>
      </c>
      <c r="V33" s="5" t="s">
        <v>153</v>
      </c>
      <c r="W33" s="7" t="s">
        <v>83</v>
      </c>
      <c r="X33" s="5">
        <v>1</v>
      </c>
      <c r="Y33" s="5">
        <f t="shared" ref="Y33:Y36" si="14">+X33*S33</f>
        <v>2.0999999999999996</v>
      </c>
      <c r="Z33" s="10" t="str">
        <f t="shared" ref="Z33:Z36" si="15">IF(Y33&lt;=3,"ACEPTABLE",IF(AND(Y33&gt;3,Y33&lt;6),"MODERADO",IF(AND(Y33&gt;=6),"SIGNIFICATIVO")))</f>
        <v>ACEPTABLE</v>
      </c>
      <c r="AA33" s="5">
        <v>0</v>
      </c>
      <c r="AB33" s="5">
        <v>1</v>
      </c>
      <c r="AC33" s="5">
        <v>0</v>
      </c>
      <c r="AD33" s="5">
        <v>0</v>
      </c>
      <c r="AE33" s="5">
        <v>0</v>
      </c>
      <c r="AF33" s="5">
        <v>0</v>
      </c>
    </row>
    <row r="34" spans="1:32" ht="61.2" x14ac:dyDescent="0.2">
      <c r="A34" s="155"/>
      <c r="B34" s="181"/>
      <c r="C34" s="12" t="s">
        <v>0</v>
      </c>
      <c r="D34" s="12" t="s">
        <v>244</v>
      </c>
      <c r="E34" s="27">
        <f t="shared" si="2"/>
        <v>0</v>
      </c>
      <c r="F34" s="27">
        <f t="shared" si="3"/>
        <v>1</v>
      </c>
      <c r="G34" s="27">
        <v>0</v>
      </c>
      <c r="H34" s="9" t="s">
        <v>246</v>
      </c>
      <c r="I34" s="9" t="s">
        <v>242</v>
      </c>
      <c r="J34" s="4" t="s">
        <v>25</v>
      </c>
      <c r="K34" s="3" t="s">
        <v>257</v>
      </c>
      <c r="L34" s="3" t="s">
        <v>265</v>
      </c>
      <c r="M34" s="3" t="s">
        <v>231</v>
      </c>
      <c r="N34" s="5">
        <v>1</v>
      </c>
      <c r="O34" s="8">
        <f t="shared" ref="O34:O36" si="16">+N34/250</f>
        <v>4.0000000000000001E-3</v>
      </c>
      <c r="P34" s="6" t="str">
        <f t="shared" ref="P34:P36" si="17">IF(O34&lt;=0.15,"1",IF(AND(O34&gt;0.15,O34&lt;0.3),"2",IF(AND(O34&gt;=0.3),"3")))</f>
        <v>1</v>
      </c>
      <c r="Q34" s="5">
        <v>2</v>
      </c>
      <c r="R34" s="5">
        <v>2</v>
      </c>
      <c r="S34" s="5">
        <f t="shared" si="12"/>
        <v>1.7999999999999998</v>
      </c>
      <c r="T34" s="6" t="str">
        <f t="shared" si="13"/>
        <v>BAJO</v>
      </c>
      <c r="U34" s="7" t="s">
        <v>68</v>
      </c>
      <c r="V34" s="5" t="s">
        <v>153</v>
      </c>
      <c r="W34" s="7" t="s">
        <v>83</v>
      </c>
      <c r="X34" s="5">
        <v>1</v>
      </c>
      <c r="Y34" s="5">
        <f t="shared" si="14"/>
        <v>1.7999999999999998</v>
      </c>
      <c r="Z34" s="10" t="str">
        <f t="shared" si="15"/>
        <v>ACEPTABLE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</row>
    <row r="35" spans="1:32" ht="60.6" x14ac:dyDescent="0.2">
      <c r="A35" s="155"/>
      <c r="B35" s="181"/>
      <c r="C35" s="12" t="s">
        <v>0</v>
      </c>
      <c r="D35" s="12" t="s">
        <v>244</v>
      </c>
      <c r="E35" s="27">
        <f t="shared" si="2"/>
        <v>1</v>
      </c>
      <c r="F35" s="27">
        <f t="shared" si="3"/>
        <v>0</v>
      </c>
      <c r="G35" s="27">
        <v>0</v>
      </c>
      <c r="H35" s="9" t="s">
        <v>250</v>
      </c>
      <c r="I35" s="9" t="s">
        <v>242</v>
      </c>
      <c r="J35" s="4" t="s">
        <v>25</v>
      </c>
      <c r="K35" s="3" t="s">
        <v>261</v>
      </c>
      <c r="L35" s="3" t="s">
        <v>265</v>
      </c>
      <c r="M35" s="3" t="s">
        <v>231</v>
      </c>
      <c r="N35" s="5">
        <v>250</v>
      </c>
      <c r="O35" s="8">
        <f t="shared" si="16"/>
        <v>1</v>
      </c>
      <c r="P35" s="6" t="str">
        <f t="shared" si="17"/>
        <v>3</v>
      </c>
      <c r="Q35" s="5">
        <v>2</v>
      </c>
      <c r="R35" s="5">
        <v>2</v>
      </c>
      <c r="S35" s="5">
        <f t="shared" si="12"/>
        <v>2.2000000000000002</v>
      </c>
      <c r="T35" s="6" t="str">
        <f t="shared" si="13"/>
        <v>MEDIO</v>
      </c>
      <c r="U35" s="7" t="s">
        <v>68</v>
      </c>
      <c r="V35" s="5" t="s">
        <v>153</v>
      </c>
      <c r="W35" s="7" t="s">
        <v>83</v>
      </c>
      <c r="X35" s="5">
        <v>1</v>
      </c>
      <c r="Y35" s="5">
        <f t="shared" si="14"/>
        <v>2.2000000000000002</v>
      </c>
      <c r="Z35" s="10" t="str">
        <f t="shared" si="15"/>
        <v>ACEPTABLE</v>
      </c>
      <c r="AA35" s="5">
        <v>0</v>
      </c>
      <c r="AB35" s="5">
        <v>1</v>
      </c>
      <c r="AC35" s="5">
        <v>0</v>
      </c>
      <c r="AD35" s="5">
        <v>0</v>
      </c>
      <c r="AE35" s="5">
        <v>0</v>
      </c>
      <c r="AF35" s="5">
        <v>0</v>
      </c>
    </row>
    <row r="36" spans="1:32" ht="61.2" customHeight="1" x14ac:dyDescent="0.2">
      <c r="A36" s="155"/>
      <c r="B36" s="181"/>
      <c r="C36" s="12" t="s">
        <v>0</v>
      </c>
      <c r="D36" s="12" t="s">
        <v>244</v>
      </c>
      <c r="E36" s="27">
        <f t="shared" si="2"/>
        <v>0</v>
      </c>
      <c r="F36" s="27">
        <f t="shared" si="3"/>
        <v>1</v>
      </c>
      <c r="G36" s="27">
        <v>0</v>
      </c>
      <c r="H36" s="9" t="s">
        <v>252</v>
      </c>
      <c r="I36" s="9" t="s">
        <v>255</v>
      </c>
      <c r="J36" s="4" t="s">
        <v>25</v>
      </c>
      <c r="K36" s="3" t="s">
        <v>263</v>
      </c>
      <c r="L36" s="3" t="s">
        <v>265</v>
      </c>
      <c r="M36" s="3" t="s">
        <v>231</v>
      </c>
      <c r="N36" s="5">
        <v>1</v>
      </c>
      <c r="O36" s="8">
        <f t="shared" si="16"/>
        <v>4.0000000000000001E-3</v>
      </c>
      <c r="P36" s="6" t="str">
        <f t="shared" si="17"/>
        <v>1</v>
      </c>
      <c r="Q36" s="5">
        <v>2</v>
      </c>
      <c r="R36" s="5">
        <v>2</v>
      </c>
      <c r="S36" s="5">
        <f t="shared" si="12"/>
        <v>1.7999999999999998</v>
      </c>
      <c r="T36" s="6" t="str">
        <f t="shared" si="13"/>
        <v>BAJO</v>
      </c>
      <c r="U36" s="7" t="s">
        <v>68</v>
      </c>
      <c r="V36" s="5" t="s">
        <v>153</v>
      </c>
      <c r="W36" s="7" t="s">
        <v>83</v>
      </c>
      <c r="X36" s="5">
        <v>1</v>
      </c>
      <c r="Y36" s="5">
        <f t="shared" si="14"/>
        <v>1.7999999999999998</v>
      </c>
      <c r="Z36" s="10" t="str">
        <f t="shared" si="15"/>
        <v>ACEPTABLE</v>
      </c>
      <c r="AA36" s="5">
        <v>0</v>
      </c>
      <c r="AB36" s="5">
        <v>1</v>
      </c>
      <c r="AC36" s="5">
        <v>0</v>
      </c>
      <c r="AD36" s="5">
        <v>0</v>
      </c>
      <c r="AE36" s="5">
        <v>0</v>
      </c>
      <c r="AF36" s="5">
        <v>0</v>
      </c>
    </row>
  </sheetData>
  <mergeCells count="48">
    <mergeCell ref="A1:A3"/>
    <mergeCell ref="A4:G4"/>
    <mergeCell ref="E5:G5"/>
    <mergeCell ref="B1:Z1"/>
    <mergeCell ref="A5:A7"/>
    <mergeCell ref="B5:B7"/>
    <mergeCell ref="C5:C7"/>
    <mergeCell ref="D5:D7"/>
    <mergeCell ref="H5:I5"/>
    <mergeCell ref="L6:L7"/>
    <mergeCell ref="E6:E7"/>
    <mergeCell ref="F6:F7"/>
    <mergeCell ref="G6:G7"/>
    <mergeCell ref="N6:P6"/>
    <mergeCell ref="Q6:Q7"/>
    <mergeCell ref="J6:K6"/>
    <mergeCell ref="S6:S7"/>
    <mergeCell ref="AD1:AF1"/>
    <mergeCell ref="B2:Z3"/>
    <mergeCell ref="AA2:AC2"/>
    <mergeCell ref="AD2:AF2"/>
    <mergeCell ref="AA3:AC3"/>
    <mergeCell ref="AD3:AF3"/>
    <mergeCell ref="AA1:AC1"/>
    <mergeCell ref="AD6:AD7"/>
    <mergeCell ref="AE6:AE7"/>
    <mergeCell ref="AC6:AC7"/>
    <mergeCell ref="X6:X7"/>
    <mergeCell ref="T6:T7"/>
    <mergeCell ref="U6:V6"/>
    <mergeCell ref="W6:W7"/>
    <mergeCell ref="Y6:Y7"/>
    <mergeCell ref="A9:A36"/>
    <mergeCell ref="B9:B36"/>
    <mergeCell ref="AA4:AF5"/>
    <mergeCell ref="U5:Y5"/>
    <mergeCell ref="R6:R7"/>
    <mergeCell ref="H4:T4"/>
    <mergeCell ref="U4:Z4"/>
    <mergeCell ref="J5:M5"/>
    <mergeCell ref="M6:M7"/>
    <mergeCell ref="Z5:Z7"/>
    <mergeCell ref="AB6:AB7"/>
    <mergeCell ref="N5:T5"/>
    <mergeCell ref="H6:H7"/>
    <mergeCell ref="I6:I7"/>
    <mergeCell ref="AA6:AA7"/>
    <mergeCell ref="AF6:AF7"/>
  </mergeCells>
  <conditionalFormatting sqref="P9:P36">
    <cfRule type="cellIs" dxfId="139" priority="4" operator="greaterThan">
      <formula>0</formula>
    </cfRule>
    <cfRule type="cellIs" dxfId="138" priority="5" stopIfTrue="1" operator="equal">
      <formula>"ALTO"</formula>
    </cfRule>
    <cfRule type="cellIs" dxfId="137" priority="6" stopIfTrue="1" operator="equal">
      <formula>"MEDIO"</formula>
    </cfRule>
    <cfRule type="cellIs" dxfId="136" priority="7" stopIfTrue="1" operator="equal">
      <formula>"BAJO"</formula>
    </cfRule>
  </conditionalFormatting>
  <conditionalFormatting sqref="T9:T36">
    <cfRule type="cellIs" dxfId="135" priority="8" stopIfTrue="1" operator="equal">
      <formula>"ALTO"</formula>
    </cfRule>
    <cfRule type="cellIs" dxfId="134" priority="9" stopIfTrue="1" operator="equal">
      <formula>"MEDIO"</formula>
    </cfRule>
    <cfRule type="cellIs" dxfId="133" priority="10" stopIfTrue="1" operator="equal">
      <formula>"BAJO"</formula>
    </cfRule>
  </conditionalFormatting>
  <conditionalFormatting sqref="Z9:Z36">
    <cfRule type="cellIs" dxfId="132" priority="1" stopIfTrue="1" operator="equal">
      <formula>"SIGNIFICATIVO"</formula>
    </cfRule>
    <cfRule type="cellIs" dxfId="131" priority="2" stopIfTrue="1" operator="equal">
      <formula>"MODERADO"</formula>
    </cfRule>
    <cfRule type="cellIs" dxfId="130" priority="3" stopIfTrue="1" operator="equal">
      <formula>"ACEPTABLE"</formula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/>
  <dimension ref="A1:AF23"/>
  <sheetViews>
    <sheetView topLeftCell="Q1" workbookViewId="0">
      <selection activeCell="H4" sqref="A4:XFD4"/>
    </sheetView>
  </sheetViews>
  <sheetFormatPr baseColWidth="10" defaultColWidth="11.44140625" defaultRowHeight="10.199999999999999" x14ac:dyDescent="0.2"/>
  <cols>
    <col min="1" max="1" width="20" style="1" customWidth="1"/>
    <col min="2" max="2" width="24.88671875" style="1" customWidth="1"/>
    <col min="3" max="3" width="16.33203125" style="1" bestFit="1" customWidth="1"/>
    <col min="4" max="4" width="32.5546875" style="1" customWidth="1"/>
    <col min="5" max="5" width="4.109375" style="2" bestFit="1" customWidth="1"/>
    <col min="6" max="6" width="5.109375" style="2" bestFit="1" customWidth="1"/>
    <col min="7" max="7" width="4.44140625" style="2" customWidth="1"/>
    <col min="8" max="8" width="24.5546875" style="1" customWidth="1"/>
    <col min="9" max="9" width="31.44140625" style="1" customWidth="1"/>
    <col min="10" max="11" width="24.6640625" style="1" customWidth="1"/>
    <col min="12" max="13" width="16.332031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2" width="16.6640625" style="1" customWidth="1"/>
    <col min="23" max="23" width="14.109375" style="1" customWidth="1"/>
    <col min="24" max="28" width="6.6640625" style="1" customWidth="1"/>
    <col min="29" max="16384" width="11.44140625" style="1"/>
  </cols>
  <sheetData>
    <row r="1" spans="1:32" s="20" customFormat="1" ht="31.5" customHeight="1" x14ac:dyDescent="0.4">
      <c r="A1" s="158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70" t="s">
        <v>15</v>
      </c>
      <c r="AB1" s="170"/>
      <c r="AC1" s="171"/>
      <c r="AD1" s="128" t="s">
        <v>344</v>
      </c>
      <c r="AE1" s="128"/>
      <c r="AF1" s="128"/>
    </row>
    <row r="2" spans="1:32" s="20" customFormat="1" ht="21.75" customHeight="1" x14ac:dyDescent="0.25">
      <c r="A2" s="158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70" t="s">
        <v>86</v>
      </c>
      <c r="AB2" s="170"/>
      <c r="AC2" s="171"/>
      <c r="AD2" s="137">
        <v>4</v>
      </c>
      <c r="AE2" s="138"/>
      <c r="AF2" s="139"/>
    </row>
    <row r="3" spans="1:32" s="20" customFormat="1" ht="25.5" customHeight="1" x14ac:dyDescent="0.25">
      <c r="A3" s="158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70" t="s">
        <v>17</v>
      </c>
      <c r="AB3" s="170"/>
      <c r="AC3" s="171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218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136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205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178</v>
      </c>
      <c r="J6" s="142" t="s">
        <v>206</v>
      </c>
      <c r="K6" s="142"/>
      <c r="L6" s="142" t="s">
        <v>13</v>
      </c>
      <c r="M6" s="173" t="s">
        <v>191</v>
      </c>
      <c r="N6" s="142" t="s">
        <v>181</v>
      </c>
      <c r="O6" s="142"/>
      <c r="P6" s="142"/>
      <c r="Q6" s="142" t="s">
        <v>190</v>
      </c>
      <c r="R6" s="142" t="s">
        <v>210</v>
      </c>
      <c r="S6" s="142" t="s">
        <v>184</v>
      </c>
      <c r="T6" s="142" t="s">
        <v>185</v>
      </c>
      <c r="U6" s="142" t="s">
        <v>194</v>
      </c>
      <c r="V6" s="142"/>
      <c r="W6" s="142" t="s">
        <v>202</v>
      </c>
      <c r="X6" s="142" t="s">
        <v>203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ht="61.2" x14ac:dyDescent="0.2">
      <c r="A8" s="155" t="s">
        <v>130</v>
      </c>
      <c r="B8" s="172" t="s">
        <v>134</v>
      </c>
      <c r="C8" s="12" t="s">
        <v>0</v>
      </c>
      <c r="D8" s="12" t="s">
        <v>164</v>
      </c>
      <c r="E8" s="27">
        <f>IF(N8&gt;200,1,0)</f>
        <v>1</v>
      </c>
      <c r="F8" s="27">
        <f>IF(N8&lt;200,1,0)</f>
        <v>0</v>
      </c>
      <c r="G8" s="27">
        <v>0</v>
      </c>
      <c r="H8" s="9" t="s">
        <v>31</v>
      </c>
      <c r="I8" s="9" t="s">
        <v>42</v>
      </c>
      <c r="J8" s="4" t="s">
        <v>25</v>
      </c>
      <c r="K8" s="3" t="s">
        <v>35</v>
      </c>
      <c r="L8" s="3" t="s">
        <v>35</v>
      </c>
      <c r="M8" s="3" t="s">
        <v>234</v>
      </c>
      <c r="N8" s="5">
        <v>250</v>
      </c>
      <c r="O8" s="8">
        <f>+N8/250</f>
        <v>1</v>
      </c>
      <c r="P8" s="6" t="str">
        <f>IF(O8&lt;=0.15,"1",IF(AND(O8&gt;0.15,O8&lt;0.3),"2",IF(AND(O8&gt;=0.3),"3")))</f>
        <v>3</v>
      </c>
      <c r="Q8" s="5">
        <v>2</v>
      </c>
      <c r="R8" s="5">
        <v>1</v>
      </c>
      <c r="S8" s="5">
        <f t="shared" ref="S8:S23" si="0">+(P8*0.2)+(Q8*0.5)+(R8*0.3)</f>
        <v>1.9000000000000001</v>
      </c>
      <c r="T8" s="6" t="str">
        <f t="shared" ref="T8:T23" si="1">IF(S8&lt;=2,"BAJO",IF(AND(S8&gt;2,S8&lt;2.5),"MEDIO",IF(AND(S8&gt;=2.5),"ALTO")))</f>
        <v>BAJO</v>
      </c>
      <c r="U8" s="7" t="s">
        <v>53</v>
      </c>
      <c r="V8" s="5" t="s">
        <v>153</v>
      </c>
      <c r="W8" s="7" t="s">
        <v>54</v>
      </c>
      <c r="X8" s="5">
        <v>1</v>
      </c>
      <c r="Y8" s="5">
        <f>+X8*S8</f>
        <v>1.9000000000000001</v>
      </c>
      <c r="Z8" s="10" t="str">
        <f>IF(Y8&lt;=3,"ACEPTABLE",IF(AND(Y8&gt;3,Y8&lt;6),"MODERADO",IF(AND(Y8&gt;=6),"SIGNIFICATIVO")))</f>
        <v>ACEPTABLE</v>
      </c>
      <c r="AA8" s="5">
        <v>0</v>
      </c>
      <c r="AB8" s="5">
        <v>1</v>
      </c>
      <c r="AC8" s="5">
        <v>0</v>
      </c>
      <c r="AD8" s="5">
        <v>0</v>
      </c>
      <c r="AE8" s="5">
        <v>1</v>
      </c>
      <c r="AF8" s="5">
        <v>1</v>
      </c>
    </row>
    <row r="9" spans="1:32" ht="71.400000000000006" customHeight="1" x14ac:dyDescent="0.2">
      <c r="A9" s="155"/>
      <c r="B9" s="172"/>
      <c r="C9" s="12" t="s">
        <v>0</v>
      </c>
      <c r="D9" s="12" t="s">
        <v>164</v>
      </c>
      <c r="E9" s="27">
        <f t="shared" ref="E9:E23" si="2">IF(N9&gt;200,1,0)</f>
        <v>0</v>
      </c>
      <c r="F9" s="27">
        <f t="shared" ref="F9:F23" si="3">IF(N9&lt;200,1,0)</f>
        <v>1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43</v>
      </c>
      <c r="L9" s="3" t="s">
        <v>69</v>
      </c>
      <c r="M9" s="3" t="s">
        <v>234</v>
      </c>
      <c r="N9" s="5">
        <v>3</v>
      </c>
      <c r="O9" s="8">
        <f t="shared" ref="O9:O18" si="4">+N9/250</f>
        <v>1.2E-2</v>
      </c>
      <c r="P9" s="6" t="str">
        <f t="shared" ref="P9:P18" si="5">IF(O9&lt;=0.15,"1",IF(AND(O9&gt;0.15,O9&lt;0.3),"2",IF(AND(O9&gt;=0.3),"3")))</f>
        <v>1</v>
      </c>
      <c r="Q9" s="5">
        <v>2</v>
      </c>
      <c r="R9" s="5">
        <v>2</v>
      </c>
      <c r="S9" s="5">
        <f t="shared" si="0"/>
        <v>1.7999999999999998</v>
      </c>
      <c r="T9" s="6" t="str">
        <f t="shared" si="1"/>
        <v>BAJO</v>
      </c>
      <c r="U9" s="7" t="s">
        <v>91</v>
      </c>
      <c r="V9" s="5" t="s">
        <v>153</v>
      </c>
      <c r="W9" s="7" t="s">
        <v>55</v>
      </c>
      <c r="X9" s="5">
        <v>1</v>
      </c>
      <c r="Y9" s="5">
        <f t="shared" ref="Y9:Y23" si="6">+X9*S9</f>
        <v>1.7999999999999998</v>
      </c>
      <c r="Z9" s="10" t="str">
        <f t="shared" ref="Z9:Z23" si="7"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1</v>
      </c>
      <c r="AE9" s="5">
        <v>1</v>
      </c>
      <c r="AF9" s="5">
        <v>1</v>
      </c>
    </row>
    <row r="10" spans="1:32" ht="60.6" x14ac:dyDescent="0.2">
      <c r="A10" s="155"/>
      <c r="B10" s="172"/>
      <c r="C10" s="12" t="s">
        <v>0</v>
      </c>
      <c r="D10" s="12" t="s">
        <v>164</v>
      </c>
      <c r="E10" s="27">
        <f t="shared" si="2"/>
        <v>1</v>
      </c>
      <c r="F10" s="27">
        <f t="shared" si="3"/>
        <v>0</v>
      </c>
      <c r="G10" s="27">
        <v>0</v>
      </c>
      <c r="H10" s="9" t="s">
        <v>31</v>
      </c>
      <c r="I10" s="9" t="s">
        <v>41</v>
      </c>
      <c r="J10" s="4" t="s">
        <v>25</v>
      </c>
      <c r="K10" s="3" t="s">
        <v>98</v>
      </c>
      <c r="L10" s="3" t="s">
        <v>104</v>
      </c>
      <c r="M10" s="3" t="s">
        <v>234</v>
      </c>
      <c r="N10" s="5">
        <v>250</v>
      </c>
      <c r="O10" s="8">
        <f t="shared" si="4"/>
        <v>1</v>
      </c>
      <c r="P10" s="6" t="str">
        <f t="shared" si="5"/>
        <v>3</v>
      </c>
      <c r="Q10" s="5">
        <v>1</v>
      </c>
      <c r="R10" s="5">
        <v>1</v>
      </c>
      <c r="S10" s="5">
        <f t="shared" si="0"/>
        <v>1.4000000000000001</v>
      </c>
      <c r="T10" s="6" t="str">
        <f t="shared" si="1"/>
        <v>BAJO</v>
      </c>
      <c r="U10" s="7" t="s">
        <v>99</v>
      </c>
      <c r="V10" s="5" t="s">
        <v>153</v>
      </c>
      <c r="W10" s="7" t="s">
        <v>96</v>
      </c>
      <c r="X10" s="5">
        <v>2</v>
      </c>
      <c r="Y10" s="5">
        <f t="shared" si="6"/>
        <v>2.8000000000000003</v>
      </c>
      <c r="Z10" s="10" t="str">
        <f t="shared" si="7"/>
        <v>ACEPTABLE</v>
      </c>
      <c r="AA10" s="5">
        <v>0</v>
      </c>
      <c r="AB10" s="5">
        <v>1</v>
      </c>
      <c r="AC10" s="5">
        <v>1</v>
      </c>
      <c r="AD10" s="5">
        <v>1</v>
      </c>
      <c r="AE10" s="5">
        <v>1</v>
      </c>
      <c r="AF10" s="5">
        <v>1</v>
      </c>
    </row>
    <row r="11" spans="1:32" ht="60.6" x14ac:dyDescent="0.2">
      <c r="A11" s="155"/>
      <c r="B11" s="172"/>
      <c r="C11" s="12" t="s">
        <v>0</v>
      </c>
      <c r="D11" s="12" t="s">
        <v>164</v>
      </c>
      <c r="E11" s="27">
        <f t="shared" si="2"/>
        <v>1</v>
      </c>
      <c r="F11" s="27">
        <f t="shared" si="3"/>
        <v>0</v>
      </c>
      <c r="G11" s="27">
        <v>0</v>
      </c>
      <c r="H11" s="9" t="s">
        <v>33</v>
      </c>
      <c r="I11" s="9" t="s">
        <v>56</v>
      </c>
      <c r="J11" s="4" t="s">
        <v>25</v>
      </c>
      <c r="K11" s="3" t="s">
        <v>39</v>
      </c>
      <c r="L11" s="3" t="s">
        <v>49</v>
      </c>
      <c r="M11" s="3" t="s">
        <v>234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22</v>
      </c>
      <c r="V11" s="5" t="s">
        <v>153</v>
      </c>
      <c r="W11" s="7" t="s">
        <v>85</v>
      </c>
      <c r="X11" s="5">
        <v>1</v>
      </c>
      <c r="Y11" s="5">
        <f t="shared" si="6"/>
        <v>1.4000000000000001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61.2" x14ac:dyDescent="0.2">
      <c r="A12" s="155"/>
      <c r="B12" s="172"/>
      <c r="C12" s="12" t="s">
        <v>0</v>
      </c>
      <c r="D12" s="12" t="s">
        <v>164</v>
      </c>
      <c r="E12" s="27">
        <f t="shared" si="2"/>
        <v>0</v>
      </c>
      <c r="F12" s="27">
        <f t="shared" si="3"/>
        <v>1</v>
      </c>
      <c r="G12" s="27">
        <v>0</v>
      </c>
      <c r="H12" s="9" t="s">
        <v>33</v>
      </c>
      <c r="I12" s="9" t="s">
        <v>57</v>
      </c>
      <c r="J12" s="4" t="s">
        <v>25</v>
      </c>
      <c r="K12" s="3" t="s">
        <v>37</v>
      </c>
      <c r="L12" s="3" t="s">
        <v>48</v>
      </c>
      <c r="M12" s="3" t="s">
        <v>234</v>
      </c>
      <c r="N12" s="5">
        <v>12</v>
      </c>
      <c r="O12" s="8">
        <f t="shared" si="4"/>
        <v>4.8000000000000001E-2</v>
      </c>
      <c r="P12" s="6" t="str">
        <f t="shared" si="5"/>
        <v>1</v>
      </c>
      <c r="Q12" s="5">
        <v>2</v>
      </c>
      <c r="R12" s="5">
        <v>2</v>
      </c>
      <c r="S12" s="5">
        <f t="shared" si="0"/>
        <v>1.7999999999999998</v>
      </c>
      <c r="T12" s="6" t="str">
        <f t="shared" si="1"/>
        <v>BAJO</v>
      </c>
      <c r="U12" s="7" t="s">
        <v>92</v>
      </c>
      <c r="V12" s="5" t="s">
        <v>153</v>
      </c>
      <c r="W12" s="7" t="s">
        <v>54</v>
      </c>
      <c r="X12" s="5">
        <v>1</v>
      </c>
      <c r="Y12" s="5">
        <f t="shared" si="6"/>
        <v>1.7999999999999998</v>
      </c>
      <c r="Z12" s="10" t="str">
        <f t="shared" si="7"/>
        <v>ACEPTABLE</v>
      </c>
      <c r="AA12" s="5">
        <v>0</v>
      </c>
      <c r="AB12" s="5">
        <v>1</v>
      </c>
      <c r="AC12" s="5">
        <v>0</v>
      </c>
      <c r="AD12" s="5">
        <v>1</v>
      </c>
      <c r="AE12" s="5">
        <v>1</v>
      </c>
      <c r="AF12" s="5">
        <v>1</v>
      </c>
    </row>
    <row r="13" spans="1:32" ht="71.400000000000006" customHeight="1" x14ac:dyDescent="0.2">
      <c r="A13" s="155"/>
      <c r="B13" s="172"/>
      <c r="C13" s="12" t="s">
        <v>0</v>
      </c>
      <c r="D13" s="12" t="s">
        <v>164</v>
      </c>
      <c r="E13" s="27">
        <f t="shared" si="2"/>
        <v>0</v>
      </c>
      <c r="F13" s="27">
        <f t="shared" si="3"/>
        <v>1</v>
      </c>
      <c r="G13" s="27">
        <v>0</v>
      </c>
      <c r="H13" s="9" t="s">
        <v>32</v>
      </c>
      <c r="I13" s="9" t="s">
        <v>58</v>
      </c>
      <c r="J13" s="4" t="s">
        <v>25</v>
      </c>
      <c r="K13" s="3" t="s">
        <v>37</v>
      </c>
      <c r="L13" s="3" t="s">
        <v>69</v>
      </c>
      <c r="M13" s="3" t="s">
        <v>234</v>
      </c>
      <c r="N13" s="5">
        <v>3</v>
      </c>
      <c r="O13" s="8">
        <f t="shared" si="4"/>
        <v>1.2E-2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91</v>
      </c>
      <c r="V13" s="5" t="s">
        <v>153</v>
      </c>
      <c r="W13" s="7" t="s">
        <v>55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1</v>
      </c>
      <c r="AD13" s="5">
        <v>1</v>
      </c>
      <c r="AE13" s="5">
        <v>1</v>
      </c>
      <c r="AF13" s="5">
        <v>1</v>
      </c>
    </row>
    <row r="14" spans="1:32" ht="61.2" x14ac:dyDescent="0.2">
      <c r="A14" s="155"/>
      <c r="B14" s="172"/>
      <c r="C14" s="12" t="s">
        <v>0</v>
      </c>
      <c r="D14" s="12" t="s">
        <v>164</v>
      </c>
      <c r="E14" s="27">
        <f t="shared" si="2"/>
        <v>1</v>
      </c>
      <c r="F14" s="27">
        <f t="shared" si="3"/>
        <v>0</v>
      </c>
      <c r="G14" s="27">
        <v>0</v>
      </c>
      <c r="H14" s="9" t="s">
        <v>61</v>
      </c>
      <c r="I14" s="9" t="s">
        <v>62</v>
      </c>
      <c r="J14" s="4" t="s">
        <v>25</v>
      </c>
      <c r="K14" s="3" t="s">
        <v>126</v>
      </c>
      <c r="L14" s="3" t="s">
        <v>104</v>
      </c>
      <c r="M14" s="3" t="s">
        <v>234</v>
      </c>
      <c r="N14" s="5">
        <v>250</v>
      </c>
      <c r="O14" s="8">
        <f t="shared" si="4"/>
        <v>1</v>
      </c>
      <c r="P14" s="6" t="str">
        <f t="shared" si="5"/>
        <v>3</v>
      </c>
      <c r="Q14" s="5">
        <v>2</v>
      </c>
      <c r="R14" s="5">
        <v>1</v>
      </c>
      <c r="S14" s="5">
        <f t="shared" si="0"/>
        <v>1.9000000000000001</v>
      </c>
      <c r="T14" s="6" t="str">
        <f t="shared" si="1"/>
        <v>BAJO</v>
      </c>
      <c r="U14" s="7" t="s">
        <v>59</v>
      </c>
      <c r="V14" s="5" t="s">
        <v>153</v>
      </c>
      <c r="W14" s="7" t="s">
        <v>78</v>
      </c>
      <c r="X14" s="5">
        <v>1</v>
      </c>
      <c r="Y14" s="5">
        <f t="shared" si="6"/>
        <v>1.9000000000000001</v>
      </c>
      <c r="Z14" s="10" t="str">
        <f t="shared" si="7"/>
        <v>ACEPTABLE</v>
      </c>
      <c r="AA14" s="5">
        <v>0</v>
      </c>
      <c r="AB14" s="5">
        <v>1</v>
      </c>
      <c r="AC14" s="5">
        <v>0</v>
      </c>
      <c r="AD14" s="5">
        <v>0</v>
      </c>
      <c r="AE14" s="5">
        <v>1</v>
      </c>
      <c r="AF14" s="5">
        <v>1</v>
      </c>
    </row>
    <row r="15" spans="1:32" ht="60.6" x14ac:dyDescent="0.2">
      <c r="A15" s="155"/>
      <c r="B15" s="172"/>
      <c r="C15" s="12" t="s">
        <v>0</v>
      </c>
      <c r="D15" s="12" t="s">
        <v>164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87</v>
      </c>
      <c r="J15" s="4" t="s">
        <v>25</v>
      </c>
      <c r="K15" s="3" t="s">
        <v>64</v>
      </c>
      <c r="L15" s="3" t="s">
        <v>65</v>
      </c>
      <c r="M15" s="3" t="s">
        <v>234</v>
      </c>
      <c r="N15" s="5">
        <v>250</v>
      </c>
      <c r="O15" s="8">
        <f t="shared" si="4"/>
        <v>1</v>
      </c>
      <c r="P15" s="6" t="str">
        <f t="shared" si="5"/>
        <v>3</v>
      </c>
      <c r="Q15" s="5">
        <v>1</v>
      </c>
      <c r="R15" s="5">
        <v>1</v>
      </c>
      <c r="S15" s="5">
        <f t="shared" si="0"/>
        <v>1.4000000000000001</v>
      </c>
      <c r="T15" s="6" t="str">
        <f t="shared" si="1"/>
        <v>BAJO</v>
      </c>
      <c r="U15" s="7" t="s">
        <v>88</v>
      </c>
      <c r="V15" s="5" t="s">
        <v>153</v>
      </c>
      <c r="W15" s="7" t="s">
        <v>83</v>
      </c>
      <c r="X15" s="5">
        <v>1</v>
      </c>
      <c r="Y15" s="5">
        <f t="shared" si="6"/>
        <v>1.4000000000000001</v>
      </c>
      <c r="Z15" s="10" t="str">
        <f>IF(Y15&lt;=2,"ACEPTABLE",IF(AND(Y15&gt;2,Y15&lt;6),"MODERADO",IF(AND(Y15&gt;=6),"SIGNIFICATIVO")))</f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0</v>
      </c>
      <c r="AF15" s="5">
        <v>1</v>
      </c>
    </row>
    <row r="16" spans="1:32" ht="61.2" x14ac:dyDescent="0.2">
      <c r="A16" s="155"/>
      <c r="B16" s="172"/>
      <c r="C16" s="12" t="s">
        <v>0</v>
      </c>
      <c r="D16" s="12" t="s">
        <v>164</v>
      </c>
      <c r="E16" s="27">
        <f t="shared" si="2"/>
        <v>0</v>
      </c>
      <c r="F16" s="27">
        <f t="shared" si="3"/>
        <v>1</v>
      </c>
      <c r="G16" s="27">
        <v>0</v>
      </c>
      <c r="H16" s="9" t="s">
        <v>63</v>
      </c>
      <c r="I16" s="9" t="s">
        <v>45</v>
      </c>
      <c r="J16" s="4" t="s">
        <v>25</v>
      </c>
      <c r="K16" s="3" t="s">
        <v>37</v>
      </c>
      <c r="L16" s="3" t="s">
        <v>97</v>
      </c>
      <c r="M16" s="3" t="s">
        <v>221</v>
      </c>
      <c r="N16" s="5">
        <v>52</v>
      </c>
      <c r="O16" s="8">
        <f t="shared" si="4"/>
        <v>0.20799999999999999</v>
      </c>
      <c r="P16" s="6" t="str">
        <f t="shared" si="5"/>
        <v>2</v>
      </c>
      <c r="Q16" s="5">
        <v>2</v>
      </c>
      <c r="R16" s="5">
        <v>1</v>
      </c>
      <c r="S16" s="5">
        <f t="shared" si="0"/>
        <v>1.7</v>
      </c>
      <c r="T16" s="6" t="str">
        <f t="shared" si="1"/>
        <v>BAJO</v>
      </c>
      <c r="U16" s="7" t="s">
        <v>93</v>
      </c>
      <c r="V16" s="5" t="s">
        <v>153</v>
      </c>
      <c r="W16" s="7" t="s">
        <v>83</v>
      </c>
      <c r="X16" s="5">
        <v>1</v>
      </c>
      <c r="Y16" s="5">
        <f t="shared" si="6"/>
        <v>1.7</v>
      </c>
      <c r="Z16" s="10" t="str">
        <f t="shared" si="7"/>
        <v>ACEPTABLE</v>
      </c>
      <c r="AA16" s="5">
        <v>1</v>
      </c>
      <c r="AB16" s="5">
        <v>1</v>
      </c>
      <c r="AC16" s="5">
        <v>1</v>
      </c>
      <c r="AD16" s="5">
        <v>1</v>
      </c>
      <c r="AE16" s="5">
        <v>1</v>
      </c>
      <c r="AF16" s="5">
        <v>1</v>
      </c>
    </row>
    <row r="17" spans="1:32" ht="61.2" x14ac:dyDescent="0.2">
      <c r="A17" s="155"/>
      <c r="B17" s="172"/>
      <c r="C17" s="12" t="s">
        <v>0</v>
      </c>
      <c r="D17" s="12" t="s">
        <v>164</v>
      </c>
      <c r="E17" s="27">
        <f t="shared" si="2"/>
        <v>1</v>
      </c>
      <c r="F17" s="27">
        <f t="shared" si="3"/>
        <v>0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126</v>
      </c>
      <c r="L17" s="3" t="s">
        <v>104</v>
      </c>
      <c r="M17" s="3" t="s">
        <v>221</v>
      </c>
      <c r="N17" s="5">
        <v>250</v>
      </c>
      <c r="O17" s="8">
        <f t="shared" si="4"/>
        <v>1</v>
      </c>
      <c r="P17" s="6" t="str">
        <f t="shared" si="5"/>
        <v>3</v>
      </c>
      <c r="Q17" s="5">
        <v>2</v>
      </c>
      <c r="R17" s="5">
        <v>1</v>
      </c>
      <c r="S17" s="5">
        <f t="shared" si="0"/>
        <v>1.9000000000000001</v>
      </c>
      <c r="T17" s="6" t="str">
        <f t="shared" si="1"/>
        <v>BAJO</v>
      </c>
      <c r="U17" s="7" t="s">
        <v>59</v>
      </c>
      <c r="V17" s="5" t="s">
        <v>153</v>
      </c>
      <c r="W17" s="7" t="s">
        <v>78</v>
      </c>
      <c r="X17" s="5">
        <v>1</v>
      </c>
      <c r="Y17" s="5">
        <f t="shared" si="6"/>
        <v>1.9000000000000001</v>
      </c>
      <c r="Z17" s="10" t="str">
        <f t="shared" si="7"/>
        <v>ACEPTABLE</v>
      </c>
      <c r="AA17" s="5">
        <v>0</v>
      </c>
      <c r="AB17" s="5">
        <v>1</v>
      </c>
      <c r="AC17" s="5">
        <v>0</v>
      </c>
      <c r="AD17" s="5">
        <v>0</v>
      </c>
      <c r="AE17" s="5">
        <v>1</v>
      </c>
      <c r="AF17" s="5">
        <v>1</v>
      </c>
    </row>
    <row r="18" spans="1:32" ht="60.6" x14ac:dyDescent="0.2">
      <c r="A18" s="155"/>
      <c r="B18" s="172"/>
      <c r="C18" s="12" t="s">
        <v>0</v>
      </c>
      <c r="D18" s="12" t="s">
        <v>164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63</v>
      </c>
      <c r="J18" s="4" t="s">
        <v>25</v>
      </c>
      <c r="K18" s="3" t="s">
        <v>66</v>
      </c>
      <c r="L18" s="3" t="s">
        <v>67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1</v>
      </c>
      <c r="R18" s="5">
        <v>1</v>
      </c>
      <c r="S18" s="5">
        <f t="shared" si="0"/>
        <v>1.4000000000000001</v>
      </c>
      <c r="T18" s="6" t="str">
        <f t="shared" si="1"/>
        <v>BAJO</v>
      </c>
      <c r="U18" s="7" t="s">
        <v>68</v>
      </c>
      <c r="V18" s="5" t="s">
        <v>153</v>
      </c>
      <c r="W18" s="7" t="s">
        <v>83</v>
      </c>
      <c r="X18" s="5">
        <v>1</v>
      </c>
      <c r="Y18" s="5">
        <f t="shared" si="6"/>
        <v>1.4000000000000001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0</v>
      </c>
      <c r="AF18" s="5">
        <v>0</v>
      </c>
    </row>
    <row r="19" spans="1:32" ht="122.4" customHeight="1" x14ac:dyDescent="0.2">
      <c r="A19" s="155"/>
      <c r="B19" s="172"/>
      <c r="C19" s="12" t="s">
        <v>0</v>
      </c>
      <c r="D19" s="12" t="s">
        <v>148</v>
      </c>
      <c r="E19" s="27">
        <f t="shared" si="2"/>
        <v>1</v>
      </c>
      <c r="F19" s="27">
        <f t="shared" si="3"/>
        <v>0</v>
      </c>
      <c r="G19" s="27">
        <v>0</v>
      </c>
      <c r="H19" s="9" t="s">
        <v>239</v>
      </c>
      <c r="I19" s="9" t="s">
        <v>240</v>
      </c>
      <c r="J19" s="4" t="s">
        <v>25</v>
      </c>
      <c r="K19" s="3" t="s">
        <v>66</v>
      </c>
      <c r="L19" s="3" t="s">
        <v>238</v>
      </c>
      <c r="M19" s="3" t="s">
        <v>231</v>
      </c>
      <c r="N19" s="5">
        <v>250</v>
      </c>
      <c r="O19" s="8">
        <f>+N19/250</f>
        <v>1</v>
      </c>
      <c r="P19" s="6" t="str">
        <f>IF(O19&lt;=0.15,"1",IF(AND(O19&gt;0.15,O19&lt;0.3),"2",IF(AND(O19&gt;=0.3),"3")))</f>
        <v>3</v>
      </c>
      <c r="Q19" s="5">
        <v>1</v>
      </c>
      <c r="R19" s="5">
        <v>2</v>
      </c>
      <c r="S19" s="5">
        <f t="shared" si="0"/>
        <v>1.7000000000000002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1.7000000000000002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60.6" x14ac:dyDescent="0.2">
      <c r="A20" s="155"/>
      <c r="B20" s="172"/>
      <c r="C20" s="12" t="s">
        <v>0</v>
      </c>
      <c r="D20" s="12" t="s">
        <v>244</v>
      </c>
      <c r="E20" s="27">
        <f t="shared" si="2"/>
        <v>0</v>
      </c>
      <c r="F20" s="27">
        <f t="shared" si="3"/>
        <v>1</v>
      </c>
      <c r="G20" s="27">
        <v>0</v>
      </c>
      <c r="H20" s="9" t="s">
        <v>243</v>
      </c>
      <c r="I20" s="9" t="s">
        <v>245</v>
      </c>
      <c r="J20" s="4" t="s">
        <v>25</v>
      </c>
      <c r="K20" s="3" t="s">
        <v>241</v>
      </c>
      <c r="L20" s="3" t="s">
        <v>245</v>
      </c>
      <c r="M20" s="3" t="s">
        <v>231</v>
      </c>
      <c r="N20" s="5">
        <v>5</v>
      </c>
      <c r="O20" s="8">
        <f>+N20/250</f>
        <v>0.02</v>
      </c>
      <c r="P20" s="6" t="str">
        <f>IF(O20&lt;=0.15,"1",IF(AND(O20&gt;0.15,O20&lt;0.3),"2",IF(AND(O20&gt;=0.3),"3")))</f>
        <v>1</v>
      </c>
      <c r="Q20" s="5">
        <v>2</v>
      </c>
      <c r="R20" s="5">
        <v>3</v>
      </c>
      <c r="S20" s="5">
        <f t="shared" si="0"/>
        <v>2.0999999999999996</v>
      </c>
      <c r="T20" s="6" t="str">
        <f t="shared" si="1"/>
        <v>MEDIO</v>
      </c>
      <c r="U20" s="7" t="s">
        <v>68</v>
      </c>
      <c r="V20" s="5" t="s">
        <v>153</v>
      </c>
      <c r="W20" s="7" t="s">
        <v>83</v>
      </c>
      <c r="X20" s="5">
        <v>1</v>
      </c>
      <c r="Y20" s="5">
        <f t="shared" si="6"/>
        <v>2.0999999999999996</v>
      </c>
      <c r="Z20" s="10" t="str">
        <f t="shared" si="7"/>
        <v>ACEPTABLE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0</v>
      </c>
    </row>
    <row r="21" spans="1:32" ht="61.2" x14ac:dyDescent="0.2">
      <c r="A21" s="155"/>
      <c r="B21" s="172"/>
      <c r="C21" s="12" t="s">
        <v>0</v>
      </c>
      <c r="D21" s="12" t="s">
        <v>244</v>
      </c>
      <c r="E21" s="27">
        <f t="shared" si="2"/>
        <v>0</v>
      </c>
      <c r="F21" s="27">
        <f t="shared" si="3"/>
        <v>1</v>
      </c>
      <c r="G21" s="27">
        <v>0</v>
      </c>
      <c r="H21" s="9" t="s">
        <v>246</v>
      </c>
      <c r="I21" s="9" t="s">
        <v>242</v>
      </c>
      <c r="J21" s="4" t="s">
        <v>25</v>
      </c>
      <c r="K21" s="3" t="s">
        <v>257</v>
      </c>
      <c r="L21" s="3" t="s">
        <v>265</v>
      </c>
      <c r="M21" s="3" t="s">
        <v>231</v>
      </c>
      <c r="N21" s="5">
        <v>1</v>
      </c>
      <c r="O21" s="8">
        <f t="shared" ref="O21:O23" si="8">+N21/250</f>
        <v>4.0000000000000001E-3</v>
      </c>
      <c r="P21" s="6" t="str">
        <f t="shared" ref="P21:P23" si="9">IF(O21&lt;=0.15,"1",IF(AND(O21&gt;0.15,O21&lt;0.3),"2",IF(AND(O21&gt;=0.3),"3")))</f>
        <v>1</v>
      </c>
      <c r="Q21" s="5">
        <v>2</v>
      </c>
      <c r="R21" s="5">
        <v>2</v>
      </c>
      <c r="S21" s="5">
        <f t="shared" si="0"/>
        <v>1.7999999999999998</v>
      </c>
      <c r="T21" s="6" t="str">
        <f t="shared" si="1"/>
        <v>BAJO</v>
      </c>
      <c r="U21" s="7" t="s">
        <v>68</v>
      </c>
      <c r="V21" s="5" t="s">
        <v>153</v>
      </c>
      <c r="W21" s="7" t="s">
        <v>83</v>
      </c>
      <c r="X21" s="5">
        <v>1</v>
      </c>
      <c r="Y21" s="5">
        <f t="shared" si="6"/>
        <v>1.7999999999999998</v>
      </c>
      <c r="Z21" s="10" t="str">
        <f t="shared" si="7"/>
        <v>ACEPTABLE</v>
      </c>
      <c r="AA21" s="5">
        <v>0</v>
      </c>
      <c r="AB21" s="5">
        <v>1</v>
      </c>
      <c r="AC21" s="5">
        <v>0</v>
      </c>
      <c r="AD21" s="5">
        <v>0</v>
      </c>
      <c r="AE21" s="5">
        <v>0</v>
      </c>
      <c r="AF21" s="5">
        <v>0</v>
      </c>
    </row>
    <row r="22" spans="1:32" ht="60.6" x14ac:dyDescent="0.2">
      <c r="A22" s="155"/>
      <c r="B22" s="172"/>
      <c r="C22" s="12" t="s">
        <v>0</v>
      </c>
      <c r="D22" s="12" t="s">
        <v>244</v>
      </c>
      <c r="E22" s="27">
        <f t="shared" si="2"/>
        <v>1</v>
      </c>
      <c r="F22" s="27">
        <f t="shared" si="3"/>
        <v>0</v>
      </c>
      <c r="G22" s="27">
        <v>0</v>
      </c>
      <c r="H22" s="9" t="s">
        <v>250</v>
      </c>
      <c r="I22" s="9" t="s">
        <v>242</v>
      </c>
      <c r="J22" s="4" t="s">
        <v>25</v>
      </c>
      <c r="K22" s="3" t="s">
        <v>261</v>
      </c>
      <c r="L22" s="3" t="s">
        <v>265</v>
      </c>
      <c r="M22" s="3" t="s">
        <v>231</v>
      </c>
      <c r="N22" s="5">
        <v>250</v>
      </c>
      <c r="O22" s="8">
        <f t="shared" si="8"/>
        <v>1</v>
      </c>
      <c r="P22" s="6" t="str">
        <f t="shared" si="9"/>
        <v>3</v>
      </c>
      <c r="Q22" s="5">
        <v>2</v>
      </c>
      <c r="R22" s="5">
        <v>2</v>
      </c>
      <c r="S22" s="5">
        <f t="shared" si="0"/>
        <v>2.2000000000000002</v>
      </c>
      <c r="T22" s="6" t="str">
        <f t="shared" si="1"/>
        <v>MEDIO</v>
      </c>
      <c r="U22" s="7" t="s">
        <v>68</v>
      </c>
      <c r="V22" s="5" t="s">
        <v>153</v>
      </c>
      <c r="W22" s="7" t="s">
        <v>83</v>
      </c>
      <c r="X22" s="5">
        <v>1</v>
      </c>
      <c r="Y22" s="5">
        <f t="shared" si="6"/>
        <v>2.2000000000000002</v>
      </c>
      <c r="Z22" s="10" t="str">
        <f t="shared" si="7"/>
        <v>ACEPTABLE</v>
      </c>
      <c r="AA22" s="5">
        <v>0</v>
      </c>
      <c r="AB22" s="5">
        <v>1</v>
      </c>
      <c r="AC22" s="5">
        <v>0</v>
      </c>
      <c r="AD22" s="5">
        <v>0</v>
      </c>
      <c r="AE22" s="5">
        <v>0</v>
      </c>
      <c r="AF22" s="5">
        <v>0</v>
      </c>
    </row>
    <row r="23" spans="1:32" ht="61.2" x14ac:dyDescent="0.2">
      <c r="A23" s="155"/>
      <c r="B23" s="172"/>
      <c r="C23" s="12" t="s">
        <v>0</v>
      </c>
      <c r="D23" s="12" t="s">
        <v>244</v>
      </c>
      <c r="E23" s="27">
        <f t="shared" si="2"/>
        <v>0</v>
      </c>
      <c r="F23" s="27">
        <f t="shared" si="3"/>
        <v>1</v>
      </c>
      <c r="G23" s="27">
        <v>0</v>
      </c>
      <c r="H23" s="9" t="s">
        <v>252</v>
      </c>
      <c r="I23" s="9" t="s">
        <v>255</v>
      </c>
      <c r="J23" s="4" t="s">
        <v>25</v>
      </c>
      <c r="K23" s="3" t="s">
        <v>263</v>
      </c>
      <c r="L23" s="3" t="s">
        <v>265</v>
      </c>
      <c r="M23" s="3" t="s">
        <v>231</v>
      </c>
      <c r="N23" s="5">
        <v>1</v>
      </c>
      <c r="O23" s="8">
        <f t="shared" si="8"/>
        <v>4.0000000000000001E-3</v>
      </c>
      <c r="P23" s="6" t="str">
        <f t="shared" si="9"/>
        <v>1</v>
      </c>
      <c r="Q23" s="5">
        <v>2</v>
      </c>
      <c r="R23" s="5">
        <v>2</v>
      </c>
      <c r="S23" s="5">
        <f t="shared" si="0"/>
        <v>1.7999999999999998</v>
      </c>
      <c r="T23" s="6" t="str">
        <f t="shared" si="1"/>
        <v>BAJO</v>
      </c>
      <c r="U23" s="7" t="s">
        <v>68</v>
      </c>
      <c r="V23" s="5" t="s">
        <v>153</v>
      </c>
      <c r="W23" s="7" t="s">
        <v>83</v>
      </c>
      <c r="X23" s="5">
        <v>1</v>
      </c>
      <c r="Y23" s="5">
        <f t="shared" si="6"/>
        <v>1.7999999999999998</v>
      </c>
      <c r="Z23" s="10" t="str">
        <f t="shared" si="7"/>
        <v>ACEPTABLE</v>
      </c>
      <c r="AA23" s="5">
        <v>0</v>
      </c>
      <c r="AB23" s="5">
        <v>1</v>
      </c>
      <c r="AC23" s="5">
        <v>0</v>
      </c>
      <c r="AD23" s="5">
        <v>0</v>
      </c>
      <c r="AE23" s="5">
        <v>0</v>
      </c>
      <c r="AF23" s="5">
        <v>0</v>
      </c>
    </row>
  </sheetData>
  <mergeCells count="48">
    <mergeCell ref="AA4:AF5"/>
    <mergeCell ref="L6:L7"/>
    <mergeCell ref="N6:P6"/>
    <mergeCell ref="Q6:Q7"/>
    <mergeCell ref="H4:T4"/>
    <mergeCell ref="H5:I5"/>
    <mergeCell ref="R6:R7"/>
    <mergeCell ref="J5:M5"/>
    <mergeCell ref="M6:M7"/>
    <mergeCell ref="AA6:AA7"/>
    <mergeCell ref="AB6:AB7"/>
    <mergeCell ref="AC6:AC7"/>
    <mergeCell ref="N5:T5"/>
    <mergeCell ref="T6:T7"/>
    <mergeCell ref="U6:V6"/>
    <mergeCell ref="AE6:AE7"/>
    <mergeCell ref="AF6:AF7"/>
    <mergeCell ref="W6:W7"/>
    <mergeCell ref="X6:X7"/>
    <mergeCell ref="Y6:Y7"/>
    <mergeCell ref="AD1:AF1"/>
    <mergeCell ref="B2:Z3"/>
    <mergeCell ref="AA2:AC2"/>
    <mergeCell ref="AD2:AF2"/>
    <mergeCell ref="AA3:AC3"/>
    <mergeCell ref="AD3:AF3"/>
    <mergeCell ref="B1:Z1"/>
    <mergeCell ref="E6:E7"/>
    <mergeCell ref="F6:F7"/>
    <mergeCell ref="E5:G5"/>
    <mergeCell ref="G6:G7"/>
    <mergeCell ref="AD6:AD7"/>
    <mergeCell ref="A8:A23"/>
    <mergeCell ref="B8:B23"/>
    <mergeCell ref="AA1:AC1"/>
    <mergeCell ref="U5:Y5"/>
    <mergeCell ref="Z5:Z7"/>
    <mergeCell ref="U4:Z4"/>
    <mergeCell ref="A1:A3"/>
    <mergeCell ref="A4:G4"/>
    <mergeCell ref="H6:H7"/>
    <mergeCell ref="I6:I7"/>
    <mergeCell ref="J6:K6"/>
    <mergeCell ref="A5:A7"/>
    <mergeCell ref="B5:B7"/>
    <mergeCell ref="C5:C7"/>
    <mergeCell ref="D5:D7"/>
    <mergeCell ref="S6:S7"/>
  </mergeCells>
  <conditionalFormatting sqref="P8:P23">
    <cfRule type="cellIs" dxfId="129" priority="4" operator="greaterThan">
      <formula>0</formula>
    </cfRule>
    <cfRule type="cellIs" dxfId="128" priority="5" stopIfTrue="1" operator="equal">
      <formula>"ALTO"</formula>
    </cfRule>
    <cfRule type="cellIs" dxfId="127" priority="6" stopIfTrue="1" operator="equal">
      <formula>"MEDIO"</formula>
    </cfRule>
    <cfRule type="cellIs" dxfId="126" priority="7" stopIfTrue="1" operator="equal">
      <formula>"BAJO"</formula>
    </cfRule>
  </conditionalFormatting>
  <conditionalFormatting sqref="T8:T23">
    <cfRule type="cellIs" dxfId="125" priority="8" stopIfTrue="1" operator="equal">
      <formula>"ALTO"</formula>
    </cfRule>
    <cfRule type="cellIs" dxfId="124" priority="9" stopIfTrue="1" operator="equal">
      <formula>"MEDIO"</formula>
    </cfRule>
    <cfRule type="cellIs" dxfId="123" priority="10" stopIfTrue="1" operator="equal">
      <formula>"BAJO"</formula>
    </cfRule>
  </conditionalFormatting>
  <conditionalFormatting sqref="Z8:Z23">
    <cfRule type="cellIs" dxfId="122" priority="1" stopIfTrue="1" operator="equal">
      <formula>"SIGNIFICATIVO"</formula>
    </cfRule>
    <cfRule type="cellIs" dxfId="121" priority="2" stopIfTrue="1" operator="equal">
      <formula>"MODERADO"</formula>
    </cfRule>
    <cfRule type="cellIs" dxfId="120" priority="3" stopIfTrue="1" operator="equal">
      <formula>"ACEPTABLE"</formula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23"/>
  <sheetViews>
    <sheetView topLeftCell="Q1" workbookViewId="0">
      <selection activeCell="H4" sqref="A4:XFD4"/>
    </sheetView>
  </sheetViews>
  <sheetFormatPr baseColWidth="10" defaultColWidth="11.44140625" defaultRowHeight="10.199999999999999" x14ac:dyDescent="0.2"/>
  <cols>
    <col min="1" max="1" width="22.44140625" style="1" customWidth="1"/>
    <col min="2" max="2" width="24.88671875" style="1" customWidth="1"/>
    <col min="3" max="3" width="16.33203125" style="1" bestFit="1" customWidth="1"/>
    <col min="4" max="4" width="32.5546875" style="1" customWidth="1"/>
    <col min="5" max="5" width="4.109375" style="2" bestFit="1" customWidth="1"/>
    <col min="6" max="6" width="5.109375" style="2" bestFit="1" customWidth="1"/>
    <col min="7" max="7" width="4.44140625" style="2" customWidth="1"/>
    <col min="8" max="8" width="24.5546875" style="1" customWidth="1"/>
    <col min="9" max="9" width="31.44140625" style="1" customWidth="1"/>
    <col min="10" max="11" width="24.6640625" style="1" customWidth="1"/>
    <col min="12" max="13" width="16.332031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2" width="16.6640625" style="1" customWidth="1"/>
    <col min="23" max="23" width="14.109375" style="1" customWidth="1"/>
    <col min="24" max="25" width="6.6640625" style="1" customWidth="1"/>
    <col min="26" max="26" width="9" style="1" customWidth="1"/>
    <col min="27" max="28" width="6.6640625" style="1" customWidth="1"/>
    <col min="29" max="16384" width="11.44140625" style="1"/>
  </cols>
  <sheetData>
    <row r="1" spans="1:32" s="20" customFormat="1" ht="31.5" customHeight="1" x14ac:dyDescent="0.4">
      <c r="A1" s="158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70" t="s">
        <v>15</v>
      </c>
      <c r="AB1" s="170"/>
      <c r="AC1" s="171"/>
      <c r="AD1" s="128" t="s">
        <v>344</v>
      </c>
      <c r="AE1" s="128"/>
      <c r="AF1" s="128"/>
    </row>
    <row r="2" spans="1:32" s="20" customFormat="1" ht="21.75" customHeight="1" x14ac:dyDescent="0.25">
      <c r="A2" s="158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70" t="s">
        <v>86</v>
      </c>
      <c r="AB2" s="170"/>
      <c r="AC2" s="171"/>
      <c r="AD2" s="137">
        <v>4</v>
      </c>
      <c r="AE2" s="138"/>
      <c r="AF2" s="139"/>
    </row>
    <row r="3" spans="1:32" s="20" customFormat="1" ht="25.5" customHeight="1" x14ac:dyDescent="0.25">
      <c r="A3" s="158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70" t="s">
        <v>17</v>
      </c>
      <c r="AB3" s="170"/>
      <c r="AC3" s="171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193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136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205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178</v>
      </c>
      <c r="J6" s="142" t="s">
        <v>179</v>
      </c>
      <c r="K6" s="142"/>
      <c r="L6" s="142" t="s">
        <v>188</v>
      </c>
      <c r="M6" s="173" t="s">
        <v>219</v>
      </c>
      <c r="N6" s="142" t="s">
        <v>181</v>
      </c>
      <c r="O6" s="142"/>
      <c r="P6" s="142"/>
      <c r="Q6" s="142" t="s">
        <v>190</v>
      </c>
      <c r="R6" s="142" t="s">
        <v>210</v>
      </c>
      <c r="S6" s="142" t="s">
        <v>184</v>
      </c>
      <c r="T6" s="142" t="s">
        <v>185</v>
      </c>
      <c r="U6" s="142" t="s">
        <v>194</v>
      </c>
      <c r="V6" s="142"/>
      <c r="W6" s="142" t="s">
        <v>195</v>
      </c>
      <c r="X6" s="142" t="s">
        <v>203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ht="153" x14ac:dyDescent="0.2">
      <c r="A8" s="155" t="s">
        <v>130</v>
      </c>
      <c r="B8" s="172" t="s">
        <v>269</v>
      </c>
      <c r="C8" s="12" t="s">
        <v>0</v>
      </c>
      <c r="D8" s="12" t="s">
        <v>166</v>
      </c>
      <c r="E8" s="27">
        <f>IF(N8&gt;200,1,0)</f>
        <v>1</v>
      </c>
      <c r="F8" s="27">
        <f>IF(N8&lt;200,1,0)</f>
        <v>0</v>
      </c>
      <c r="G8" s="27">
        <v>0</v>
      </c>
      <c r="H8" s="9" t="s">
        <v>31</v>
      </c>
      <c r="I8" s="9" t="s">
        <v>42</v>
      </c>
      <c r="J8" s="4" t="s">
        <v>25</v>
      </c>
      <c r="K8" s="3" t="s">
        <v>35</v>
      </c>
      <c r="L8" s="3" t="s">
        <v>35</v>
      </c>
      <c r="M8" s="3" t="s">
        <v>234</v>
      </c>
      <c r="N8" s="5">
        <v>250</v>
      </c>
      <c r="O8" s="8">
        <f>+N8/250</f>
        <v>1</v>
      </c>
      <c r="P8" s="6" t="str">
        <f>IF(O8&lt;=0.15,"1",IF(AND(O8&gt;0.15,O8&lt;0.3),"2",IF(AND(O8&gt;=0.3),"3")))</f>
        <v>3</v>
      </c>
      <c r="Q8" s="5">
        <v>2</v>
      </c>
      <c r="R8" s="5">
        <v>1</v>
      </c>
      <c r="S8" s="5">
        <f t="shared" ref="S8:S23" si="0">+(P8*0.2)+(Q8*0.5)+(R8*0.3)</f>
        <v>1.9000000000000001</v>
      </c>
      <c r="T8" s="6" t="str">
        <f t="shared" ref="T8:T23" si="1">IF(S8&lt;=2,"BAJO",IF(AND(S8&gt;2,S8&lt;2.5),"MEDIO",IF(AND(S8&gt;=2.5),"ALTO")))</f>
        <v>BAJO</v>
      </c>
      <c r="U8" s="7" t="s">
        <v>53</v>
      </c>
      <c r="V8" s="5" t="s">
        <v>153</v>
      </c>
      <c r="W8" s="7" t="s">
        <v>54</v>
      </c>
      <c r="X8" s="5">
        <v>1</v>
      </c>
      <c r="Y8" s="5">
        <f>+X8*S8</f>
        <v>1.9000000000000001</v>
      </c>
      <c r="Z8" s="10" t="str">
        <f>IF(Y8&lt;=3,"ACEPTABLE",IF(AND(Y8&gt;3,Y8&lt;6),"MODERADO",IF(AND(Y8&gt;=6),"SIGNIFICATIVO")))</f>
        <v>ACEPTABLE</v>
      </c>
      <c r="AA8" s="5">
        <v>0</v>
      </c>
      <c r="AB8" s="5">
        <v>1</v>
      </c>
      <c r="AC8" s="5">
        <v>0</v>
      </c>
      <c r="AD8" s="5">
        <v>0</v>
      </c>
      <c r="AE8" s="5">
        <v>1</v>
      </c>
      <c r="AF8" s="5">
        <v>1</v>
      </c>
    </row>
    <row r="9" spans="1:32" ht="153" x14ac:dyDescent="0.2">
      <c r="A9" s="155"/>
      <c r="B9" s="172"/>
      <c r="C9" s="12" t="s">
        <v>0</v>
      </c>
      <c r="D9" s="12" t="s">
        <v>166</v>
      </c>
      <c r="E9" s="27">
        <f t="shared" ref="E9:E23" si="2">IF(N9&gt;200,1,0)</f>
        <v>0</v>
      </c>
      <c r="F9" s="27">
        <f t="shared" ref="F9:F23" si="3">IF(N9&lt;200,1,0)</f>
        <v>1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43</v>
      </c>
      <c r="L9" s="3" t="s">
        <v>69</v>
      </c>
      <c r="M9" s="3" t="s">
        <v>234</v>
      </c>
      <c r="N9" s="5">
        <v>3</v>
      </c>
      <c r="O9" s="8">
        <f t="shared" ref="O9:O18" si="4">+N9/250</f>
        <v>1.2E-2</v>
      </c>
      <c r="P9" s="6" t="str">
        <f t="shared" ref="P9:P18" si="5">IF(O9&lt;=0.15,"1",IF(AND(O9&gt;0.15,O9&lt;0.3),"2",IF(AND(O9&gt;=0.3),"3")))</f>
        <v>1</v>
      </c>
      <c r="Q9" s="5">
        <v>2</v>
      </c>
      <c r="R9" s="5">
        <v>2</v>
      </c>
      <c r="S9" s="5">
        <f t="shared" si="0"/>
        <v>1.7999999999999998</v>
      </c>
      <c r="T9" s="6" t="str">
        <f t="shared" si="1"/>
        <v>BAJO</v>
      </c>
      <c r="U9" s="7" t="s">
        <v>91</v>
      </c>
      <c r="V9" s="5" t="s">
        <v>153</v>
      </c>
      <c r="W9" s="7" t="s">
        <v>55</v>
      </c>
      <c r="X9" s="5">
        <v>1</v>
      </c>
      <c r="Y9" s="5">
        <f t="shared" ref="Y9:Y23" si="6">+X9*S9</f>
        <v>1.7999999999999998</v>
      </c>
      <c r="Z9" s="10" t="str">
        <f t="shared" ref="Z9:Z23" si="7"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1</v>
      </c>
      <c r="AE9" s="5">
        <v>1</v>
      </c>
      <c r="AF9" s="5">
        <v>1</v>
      </c>
    </row>
    <row r="10" spans="1:32" ht="153" x14ac:dyDescent="0.2">
      <c r="A10" s="155"/>
      <c r="B10" s="172"/>
      <c r="C10" s="12" t="s">
        <v>0</v>
      </c>
      <c r="D10" s="12" t="s">
        <v>166</v>
      </c>
      <c r="E10" s="27">
        <f t="shared" si="2"/>
        <v>1</v>
      </c>
      <c r="F10" s="27">
        <f t="shared" si="3"/>
        <v>0</v>
      </c>
      <c r="G10" s="27">
        <v>0</v>
      </c>
      <c r="H10" s="9" t="s">
        <v>31</v>
      </c>
      <c r="I10" s="9" t="s">
        <v>41</v>
      </c>
      <c r="J10" s="4" t="s">
        <v>25</v>
      </c>
      <c r="K10" s="3" t="s">
        <v>98</v>
      </c>
      <c r="L10" s="3" t="s">
        <v>104</v>
      </c>
      <c r="M10" s="3" t="s">
        <v>220</v>
      </c>
      <c r="N10" s="5">
        <v>250</v>
      </c>
      <c r="O10" s="8">
        <f t="shared" si="4"/>
        <v>1</v>
      </c>
      <c r="P10" s="6" t="str">
        <f t="shared" si="5"/>
        <v>3</v>
      </c>
      <c r="Q10" s="5">
        <v>1</v>
      </c>
      <c r="R10" s="5">
        <v>1</v>
      </c>
      <c r="S10" s="5">
        <f t="shared" si="0"/>
        <v>1.4000000000000001</v>
      </c>
      <c r="T10" s="6" t="str">
        <f t="shared" si="1"/>
        <v>BAJO</v>
      </c>
      <c r="U10" s="7" t="s">
        <v>99</v>
      </c>
      <c r="V10" s="5" t="s">
        <v>153</v>
      </c>
      <c r="W10" s="7" t="s">
        <v>96</v>
      </c>
      <c r="X10" s="5">
        <v>2</v>
      </c>
      <c r="Y10" s="5">
        <f t="shared" si="6"/>
        <v>2.8000000000000003</v>
      </c>
      <c r="Z10" s="10" t="str">
        <f t="shared" si="7"/>
        <v>ACEPTABLE</v>
      </c>
      <c r="AA10" s="5">
        <v>0</v>
      </c>
      <c r="AB10" s="5">
        <v>1</v>
      </c>
      <c r="AC10" s="5">
        <v>1</v>
      </c>
      <c r="AD10" s="5">
        <v>1</v>
      </c>
      <c r="AE10" s="5">
        <v>1</v>
      </c>
      <c r="AF10" s="5">
        <v>1</v>
      </c>
    </row>
    <row r="11" spans="1:32" ht="153" x14ac:dyDescent="0.2">
      <c r="A11" s="155"/>
      <c r="B11" s="172"/>
      <c r="C11" s="12" t="s">
        <v>0</v>
      </c>
      <c r="D11" s="12" t="s">
        <v>166</v>
      </c>
      <c r="E11" s="27">
        <f t="shared" si="2"/>
        <v>1</v>
      </c>
      <c r="F11" s="27">
        <f t="shared" si="3"/>
        <v>0</v>
      </c>
      <c r="G11" s="27">
        <v>0</v>
      </c>
      <c r="H11" s="9" t="s">
        <v>33</v>
      </c>
      <c r="I11" s="9" t="s">
        <v>56</v>
      </c>
      <c r="J11" s="4" t="s">
        <v>25</v>
      </c>
      <c r="K11" s="3" t="s">
        <v>39</v>
      </c>
      <c r="L11" s="3" t="s">
        <v>49</v>
      </c>
      <c r="M11" s="3" t="s">
        <v>234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22</v>
      </c>
      <c r="V11" s="5" t="s">
        <v>153</v>
      </c>
      <c r="W11" s="7" t="s">
        <v>85</v>
      </c>
      <c r="X11" s="5">
        <v>1</v>
      </c>
      <c r="Y11" s="5">
        <f t="shared" si="6"/>
        <v>1.4000000000000001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153" x14ac:dyDescent="0.2">
      <c r="A12" s="155"/>
      <c r="B12" s="172"/>
      <c r="C12" s="12" t="s">
        <v>0</v>
      </c>
      <c r="D12" s="12" t="s">
        <v>166</v>
      </c>
      <c r="E12" s="27">
        <f t="shared" si="2"/>
        <v>0</v>
      </c>
      <c r="F12" s="27">
        <f t="shared" si="3"/>
        <v>1</v>
      </c>
      <c r="G12" s="27">
        <v>0</v>
      </c>
      <c r="H12" s="9" t="s">
        <v>33</v>
      </c>
      <c r="I12" s="9" t="s">
        <v>57</v>
      </c>
      <c r="J12" s="4" t="s">
        <v>25</v>
      </c>
      <c r="K12" s="3" t="s">
        <v>37</v>
      </c>
      <c r="L12" s="3" t="s">
        <v>48</v>
      </c>
      <c r="M12" s="3" t="s">
        <v>235</v>
      </c>
      <c r="N12" s="5">
        <v>12</v>
      </c>
      <c r="O12" s="8">
        <f t="shared" si="4"/>
        <v>4.8000000000000001E-2</v>
      </c>
      <c r="P12" s="6" t="str">
        <f t="shared" si="5"/>
        <v>1</v>
      </c>
      <c r="Q12" s="5">
        <v>2</v>
      </c>
      <c r="R12" s="5">
        <v>2</v>
      </c>
      <c r="S12" s="5">
        <f t="shared" si="0"/>
        <v>1.7999999999999998</v>
      </c>
      <c r="T12" s="6" t="str">
        <f t="shared" si="1"/>
        <v>BAJO</v>
      </c>
      <c r="U12" s="7" t="s">
        <v>92</v>
      </c>
      <c r="V12" s="5" t="s">
        <v>153</v>
      </c>
      <c r="W12" s="7" t="s">
        <v>54</v>
      </c>
      <c r="X12" s="5">
        <v>1</v>
      </c>
      <c r="Y12" s="5">
        <f t="shared" si="6"/>
        <v>1.7999999999999998</v>
      </c>
      <c r="Z12" s="10" t="str">
        <f t="shared" si="7"/>
        <v>ACEPTABLE</v>
      </c>
      <c r="AA12" s="5">
        <v>0</v>
      </c>
      <c r="AB12" s="5">
        <v>1</v>
      </c>
      <c r="AC12" s="5">
        <v>0</v>
      </c>
      <c r="AD12" s="5">
        <v>1</v>
      </c>
      <c r="AE12" s="5">
        <v>1</v>
      </c>
      <c r="AF12" s="5">
        <v>1</v>
      </c>
    </row>
    <row r="13" spans="1:32" ht="153" x14ac:dyDescent="0.2">
      <c r="A13" s="155"/>
      <c r="B13" s="172"/>
      <c r="C13" s="12" t="s">
        <v>0</v>
      </c>
      <c r="D13" s="12" t="s">
        <v>166</v>
      </c>
      <c r="E13" s="27">
        <f t="shared" si="2"/>
        <v>0</v>
      </c>
      <c r="F13" s="27">
        <f t="shared" si="3"/>
        <v>1</v>
      </c>
      <c r="G13" s="27">
        <v>0</v>
      </c>
      <c r="H13" s="9" t="s">
        <v>32</v>
      </c>
      <c r="I13" s="9" t="s">
        <v>58</v>
      </c>
      <c r="J13" s="4" t="s">
        <v>25</v>
      </c>
      <c r="K13" s="3" t="s">
        <v>37</v>
      </c>
      <c r="L13" s="3" t="s">
        <v>69</v>
      </c>
      <c r="M13" s="3" t="s">
        <v>221</v>
      </c>
      <c r="N13" s="5">
        <v>3</v>
      </c>
      <c r="O13" s="8">
        <f t="shared" si="4"/>
        <v>1.2E-2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91</v>
      </c>
      <c r="V13" s="5" t="s">
        <v>153</v>
      </c>
      <c r="W13" s="7" t="s">
        <v>55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1</v>
      </c>
      <c r="AD13" s="5">
        <v>1</v>
      </c>
      <c r="AE13" s="5">
        <v>1</v>
      </c>
      <c r="AF13" s="5">
        <v>1</v>
      </c>
    </row>
    <row r="14" spans="1:32" ht="153" x14ac:dyDescent="0.2">
      <c r="A14" s="155"/>
      <c r="B14" s="172"/>
      <c r="C14" s="12" t="s">
        <v>0</v>
      </c>
      <c r="D14" s="12" t="s">
        <v>166</v>
      </c>
      <c r="E14" s="27">
        <f t="shared" si="2"/>
        <v>1</v>
      </c>
      <c r="F14" s="27">
        <f t="shared" si="3"/>
        <v>0</v>
      </c>
      <c r="G14" s="27">
        <v>0</v>
      </c>
      <c r="H14" s="9" t="s">
        <v>61</v>
      </c>
      <c r="I14" s="9" t="s">
        <v>62</v>
      </c>
      <c r="J14" s="4" t="s">
        <v>25</v>
      </c>
      <c r="K14" s="3" t="s">
        <v>126</v>
      </c>
      <c r="L14" s="3" t="s">
        <v>104</v>
      </c>
      <c r="M14" s="3" t="s">
        <v>221</v>
      </c>
      <c r="N14" s="5">
        <v>250</v>
      </c>
      <c r="O14" s="8">
        <f t="shared" si="4"/>
        <v>1</v>
      </c>
      <c r="P14" s="6" t="str">
        <f t="shared" si="5"/>
        <v>3</v>
      </c>
      <c r="Q14" s="5">
        <v>2</v>
      </c>
      <c r="R14" s="5">
        <v>1</v>
      </c>
      <c r="S14" s="5">
        <f t="shared" si="0"/>
        <v>1.9000000000000001</v>
      </c>
      <c r="T14" s="6" t="str">
        <f t="shared" si="1"/>
        <v>BAJO</v>
      </c>
      <c r="U14" s="7" t="s">
        <v>59</v>
      </c>
      <c r="V14" s="5" t="s">
        <v>153</v>
      </c>
      <c r="W14" s="7" t="s">
        <v>78</v>
      </c>
      <c r="X14" s="5">
        <v>1</v>
      </c>
      <c r="Y14" s="5">
        <f t="shared" si="6"/>
        <v>1.9000000000000001</v>
      </c>
      <c r="Z14" s="10" t="str">
        <f t="shared" si="7"/>
        <v>ACEPTABLE</v>
      </c>
      <c r="AA14" s="5">
        <v>0</v>
      </c>
      <c r="AB14" s="5">
        <v>1</v>
      </c>
      <c r="AC14" s="5">
        <v>0</v>
      </c>
      <c r="AD14" s="5">
        <v>0</v>
      </c>
      <c r="AE14" s="5">
        <v>1</v>
      </c>
      <c r="AF14" s="5">
        <v>1</v>
      </c>
    </row>
    <row r="15" spans="1:32" ht="153" x14ac:dyDescent="0.2">
      <c r="A15" s="155"/>
      <c r="B15" s="172"/>
      <c r="C15" s="12" t="s">
        <v>0</v>
      </c>
      <c r="D15" s="12" t="s">
        <v>166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87</v>
      </c>
      <c r="J15" s="4" t="s">
        <v>25</v>
      </c>
      <c r="K15" s="3" t="s">
        <v>64</v>
      </c>
      <c r="L15" s="3" t="s">
        <v>65</v>
      </c>
      <c r="M15" s="3" t="s">
        <v>221</v>
      </c>
      <c r="N15" s="5">
        <v>250</v>
      </c>
      <c r="O15" s="8">
        <f t="shared" si="4"/>
        <v>1</v>
      </c>
      <c r="P15" s="6" t="str">
        <f t="shared" si="5"/>
        <v>3</v>
      </c>
      <c r="Q15" s="5">
        <v>1</v>
      </c>
      <c r="R15" s="5">
        <v>1</v>
      </c>
      <c r="S15" s="5">
        <f t="shared" si="0"/>
        <v>1.4000000000000001</v>
      </c>
      <c r="T15" s="6" t="str">
        <f t="shared" si="1"/>
        <v>BAJO</v>
      </c>
      <c r="U15" s="7" t="s">
        <v>88</v>
      </c>
      <c r="V15" s="5" t="s">
        <v>153</v>
      </c>
      <c r="W15" s="7" t="s">
        <v>83</v>
      </c>
      <c r="X15" s="5">
        <v>1</v>
      </c>
      <c r="Y15" s="5">
        <f t="shared" si="6"/>
        <v>1.4000000000000001</v>
      </c>
      <c r="Z15" s="10" t="str">
        <f>IF(Y15&lt;=2,"ACEPTABLE",IF(AND(Y15&gt;2,Y15&lt;6),"MODERADO",IF(AND(Y15&gt;=6),"SIGNIFICATIVO")))</f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0</v>
      </c>
      <c r="AF15" s="5">
        <v>1</v>
      </c>
    </row>
    <row r="16" spans="1:32" ht="153" x14ac:dyDescent="0.2">
      <c r="A16" s="155"/>
      <c r="B16" s="172"/>
      <c r="C16" s="12" t="s">
        <v>0</v>
      </c>
      <c r="D16" s="12" t="s">
        <v>166</v>
      </c>
      <c r="E16" s="27">
        <f t="shared" si="2"/>
        <v>0</v>
      </c>
      <c r="F16" s="27">
        <f t="shared" si="3"/>
        <v>1</v>
      </c>
      <c r="G16" s="27">
        <v>0</v>
      </c>
      <c r="H16" s="9" t="s">
        <v>63</v>
      </c>
      <c r="I16" s="9" t="s">
        <v>45</v>
      </c>
      <c r="J16" s="4" t="s">
        <v>25</v>
      </c>
      <c r="K16" s="3" t="s">
        <v>37</v>
      </c>
      <c r="L16" s="3" t="s">
        <v>97</v>
      </c>
      <c r="M16" s="3" t="s">
        <v>221</v>
      </c>
      <c r="N16" s="5">
        <v>52</v>
      </c>
      <c r="O16" s="8">
        <f t="shared" si="4"/>
        <v>0.20799999999999999</v>
      </c>
      <c r="P16" s="6" t="str">
        <f t="shared" si="5"/>
        <v>2</v>
      </c>
      <c r="Q16" s="5">
        <v>2</v>
      </c>
      <c r="R16" s="5">
        <v>1</v>
      </c>
      <c r="S16" s="5">
        <f t="shared" si="0"/>
        <v>1.7</v>
      </c>
      <c r="T16" s="6" t="str">
        <f t="shared" si="1"/>
        <v>BAJO</v>
      </c>
      <c r="U16" s="7" t="s">
        <v>93</v>
      </c>
      <c r="V16" s="5" t="s">
        <v>153</v>
      </c>
      <c r="W16" s="7" t="s">
        <v>83</v>
      </c>
      <c r="X16" s="5">
        <v>1</v>
      </c>
      <c r="Y16" s="5">
        <f t="shared" si="6"/>
        <v>1.7</v>
      </c>
      <c r="Z16" s="10" t="str">
        <f t="shared" si="7"/>
        <v>ACEPTABLE</v>
      </c>
      <c r="AA16" s="5">
        <v>1</v>
      </c>
      <c r="AB16" s="5">
        <v>1</v>
      </c>
      <c r="AC16" s="5">
        <v>1</v>
      </c>
      <c r="AD16" s="5">
        <v>1</v>
      </c>
      <c r="AE16" s="5">
        <v>1</v>
      </c>
      <c r="AF16" s="5">
        <v>1</v>
      </c>
    </row>
    <row r="17" spans="1:32" ht="153" x14ac:dyDescent="0.2">
      <c r="A17" s="155"/>
      <c r="B17" s="172"/>
      <c r="C17" s="12" t="s">
        <v>0</v>
      </c>
      <c r="D17" s="12" t="s">
        <v>166</v>
      </c>
      <c r="E17" s="27">
        <f t="shared" si="2"/>
        <v>1</v>
      </c>
      <c r="F17" s="27">
        <f t="shared" si="3"/>
        <v>0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126</v>
      </c>
      <c r="L17" s="3" t="s">
        <v>104</v>
      </c>
      <c r="M17" s="3" t="s">
        <v>221</v>
      </c>
      <c r="N17" s="5">
        <v>250</v>
      </c>
      <c r="O17" s="8">
        <f t="shared" si="4"/>
        <v>1</v>
      </c>
      <c r="P17" s="6" t="str">
        <f t="shared" si="5"/>
        <v>3</v>
      </c>
      <c r="Q17" s="5">
        <v>2</v>
      </c>
      <c r="R17" s="5">
        <v>1</v>
      </c>
      <c r="S17" s="5">
        <f t="shared" si="0"/>
        <v>1.9000000000000001</v>
      </c>
      <c r="T17" s="6" t="str">
        <f t="shared" si="1"/>
        <v>BAJO</v>
      </c>
      <c r="U17" s="7" t="s">
        <v>59</v>
      </c>
      <c r="V17" s="5" t="s">
        <v>153</v>
      </c>
      <c r="W17" s="7" t="s">
        <v>78</v>
      </c>
      <c r="X17" s="5">
        <v>1</v>
      </c>
      <c r="Y17" s="5">
        <f t="shared" si="6"/>
        <v>1.9000000000000001</v>
      </c>
      <c r="Z17" s="10" t="str">
        <f t="shared" si="7"/>
        <v>ACEPTABLE</v>
      </c>
      <c r="AA17" s="5">
        <v>0</v>
      </c>
      <c r="AB17" s="5">
        <v>1</v>
      </c>
      <c r="AC17" s="5">
        <v>0</v>
      </c>
      <c r="AD17" s="5">
        <v>0</v>
      </c>
      <c r="AE17" s="5">
        <v>1</v>
      </c>
      <c r="AF17" s="5">
        <v>1</v>
      </c>
    </row>
    <row r="18" spans="1:32" ht="153" x14ac:dyDescent="0.2">
      <c r="A18" s="155"/>
      <c r="B18" s="172"/>
      <c r="C18" s="12" t="s">
        <v>0</v>
      </c>
      <c r="D18" s="12" t="s">
        <v>166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63</v>
      </c>
      <c r="J18" s="4" t="s">
        <v>25</v>
      </c>
      <c r="K18" s="3" t="s">
        <v>66</v>
      </c>
      <c r="L18" s="3" t="s">
        <v>67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1</v>
      </c>
      <c r="R18" s="5">
        <v>1</v>
      </c>
      <c r="S18" s="5">
        <f t="shared" si="0"/>
        <v>1.4000000000000001</v>
      </c>
      <c r="T18" s="6" t="str">
        <f t="shared" si="1"/>
        <v>BAJO</v>
      </c>
      <c r="U18" s="7" t="s">
        <v>68</v>
      </c>
      <c r="V18" s="5" t="s">
        <v>153</v>
      </c>
      <c r="W18" s="7" t="s">
        <v>83</v>
      </c>
      <c r="X18" s="5">
        <v>1</v>
      </c>
      <c r="Y18" s="5">
        <f t="shared" si="6"/>
        <v>1.4000000000000001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0</v>
      </c>
      <c r="AF18" s="5">
        <v>0</v>
      </c>
    </row>
    <row r="19" spans="1:32" ht="122.4" customHeight="1" x14ac:dyDescent="0.2">
      <c r="A19" s="155"/>
      <c r="B19" s="172"/>
      <c r="C19" s="12" t="s">
        <v>0</v>
      </c>
      <c r="D19" s="12" t="s">
        <v>148</v>
      </c>
      <c r="E19" s="27">
        <f t="shared" si="2"/>
        <v>1</v>
      </c>
      <c r="F19" s="27">
        <f t="shared" si="3"/>
        <v>0</v>
      </c>
      <c r="G19" s="27">
        <v>0</v>
      </c>
      <c r="H19" s="9" t="s">
        <v>239</v>
      </c>
      <c r="I19" s="9" t="s">
        <v>240</v>
      </c>
      <c r="J19" s="4" t="s">
        <v>25</v>
      </c>
      <c r="K19" s="3" t="s">
        <v>66</v>
      </c>
      <c r="L19" s="3" t="s">
        <v>238</v>
      </c>
      <c r="M19" s="3" t="s">
        <v>231</v>
      </c>
      <c r="N19" s="5">
        <v>250</v>
      </c>
      <c r="O19" s="8">
        <f>+N19/250</f>
        <v>1</v>
      </c>
      <c r="P19" s="6" t="str">
        <f>IF(O19&lt;=0.15,"1",IF(AND(O19&gt;0.15,O19&lt;0.3),"2",IF(AND(O19&gt;=0.3),"3")))</f>
        <v>3</v>
      </c>
      <c r="Q19" s="5">
        <v>1</v>
      </c>
      <c r="R19" s="5">
        <v>2</v>
      </c>
      <c r="S19" s="5">
        <f t="shared" si="0"/>
        <v>1.7000000000000002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1.7000000000000002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60.6" x14ac:dyDescent="0.2">
      <c r="A20" s="155"/>
      <c r="B20" s="172"/>
      <c r="C20" s="12" t="s">
        <v>0</v>
      </c>
      <c r="D20" s="12" t="s">
        <v>244</v>
      </c>
      <c r="E20" s="27">
        <f t="shared" si="2"/>
        <v>0</v>
      </c>
      <c r="F20" s="27">
        <f t="shared" si="3"/>
        <v>1</v>
      </c>
      <c r="G20" s="27">
        <v>0</v>
      </c>
      <c r="H20" s="9" t="s">
        <v>243</v>
      </c>
      <c r="I20" s="9" t="s">
        <v>245</v>
      </c>
      <c r="J20" s="4" t="s">
        <v>25</v>
      </c>
      <c r="K20" s="3" t="s">
        <v>241</v>
      </c>
      <c r="L20" s="3" t="s">
        <v>245</v>
      </c>
      <c r="M20" s="3" t="s">
        <v>231</v>
      </c>
      <c r="N20" s="5">
        <v>5</v>
      </c>
      <c r="O20" s="8">
        <f>+N20/250</f>
        <v>0.02</v>
      </c>
      <c r="P20" s="6" t="str">
        <f>IF(O20&lt;=0.15,"1",IF(AND(O20&gt;0.15,O20&lt;0.3),"2",IF(AND(O20&gt;=0.3),"3")))</f>
        <v>1</v>
      </c>
      <c r="Q20" s="5">
        <v>2</v>
      </c>
      <c r="R20" s="5">
        <v>3</v>
      </c>
      <c r="S20" s="5">
        <f t="shared" si="0"/>
        <v>2.0999999999999996</v>
      </c>
      <c r="T20" s="6" t="str">
        <f t="shared" si="1"/>
        <v>MEDIO</v>
      </c>
      <c r="U20" s="7" t="s">
        <v>68</v>
      </c>
      <c r="V20" s="5" t="s">
        <v>153</v>
      </c>
      <c r="W20" s="7" t="s">
        <v>83</v>
      </c>
      <c r="X20" s="5">
        <v>1</v>
      </c>
      <c r="Y20" s="5">
        <f t="shared" si="6"/>
        <v>2.0999999999999996</v>
      </c>
      <c r="Z20" s="10" t="str">
        <f t="shared" si="7"/>
        <v>ACEPTABLE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0</v>
      </c>
    </row>
    <row r="21" spans="1:32" ht="61.2" x14ac:dyDescent="0.2">
      <c r="A21" s="155"/>
      <c r="B21" s="172"/>
      <c r="C21" s="12" t="s">
        <v>0</v>
      </c>
      <c r="D21" s="12" t="s">
        <v>244</v>
      </c>
      <c r="E21" s="27">
        <f t="shared" si="2"/>
        <v>0</v>
      </c>
      <c r="F21" s="27">
        <f t="shared" si="3"/>
        <v>1</v>
      </c>
      <c r="G21" s="27">
        <v>0</v>
      </c>
      <c r="H21" s="9" t="s">
        <v>246</v>
      </c>
      <c r="I21" s="9" t="s">
        <v>242</v>
      </c>
      <c r="J21" s="4" t="s">
        <v>25</v>
      </c>
      <c r="K21" s="3" t="s">
        <v>257</v>
      </c>
      <c r="L21" s="3" t="s">
        <v>265</v>
      </c>
      <c r="M21" s="3" t="s">
        <v>231</v>
      </c>
      <c r="N21" s="5">
        <v>1</v>
      </c>
      <c r="O21" s="8">
        <f t="shared" ref="O21:O23" si="8">+N21/250</f>
        <v>4.0000000000000001E-3</v>
      </c>
      <c r="P21" s="6" t="str">
        <f t="shared" ref="P21:P23" si="9">IF(O21&lt;=0.15,"1",IF(AND(O21&gt;0.15,O21&lt;0.3),"2",IF(AND(O21&gt;=0.3),"3")))</f>
        <v>1</v>
      </c>
      <c r="Q21" s="5">
        <v>2</v>
      </c>
      <c r="R21" s="5">
        <v>2</v>
      </c>
      <c r="S21" s="5">
        <f t="shared" si="0"/>
        <v>1.7999999999999998</v>
      </c>
      <c r="T21" s="6" t="str">
        <f t="shared" si="1"/>
        <v>BAJO</v>
      </c>
      <c r="U21" s="7" t="s">
        <v>68</v>
      </c>
      <c r="V21" s="5" t="s">
        <v>153</v>
      </c>
      <c r="W21" s="7" t="s">
        <v>83</v>
      </c>
      <c r="X21" s="5">
        <v>1</v>
      </c>
      <c r="Y21" s="5">
        <f t="shared" si="6"/>
        <v>1.7999999999999998</v>
      </c>
      <c r="Z21" s="10" t="str">
        <f t="shared" si="7"/>
        <v>ACEPTABLE</v>
      </c>
      <c r="AA21" s="5">
        <v>0</v>
      </c>
      <c r="AB21" s="5">
        <v>1</v>
      </c>
      <c r="AC21" s="5">
        <v>0</v>
      </c>
      <c r="AD21" s="5">
        <v>0</v>
      </c>
      <c r="AE21" s="5">
        <v>0</v>
      </c>
      <c r="AF21" s="5">
        <v>0</v>
      </c>
    </row>
    <row r="22" spans="1:32" ht="60.6" x14ac:dyDescent="0.2">
      <c r="A22" s="155"/>
      <c r="B22" s="172"/>
      <c r="C22" s="12" t="s">
        <v>0</v>
      </c>
      <c r="D22" s="12" t="s">
        <v>244</v>
      </c>
      <c r="E22" s="27">
        <f t="shared" si="2"/>
        <v>1</v>
      </c>
      <c r="F22" s="27">
        <f t="shared" si="3"/>
        <v>0</v>
      </c>
      <c r="G22" s="27">
        <v>0</v>
      </c>
      <c r="H22" s="9" t="s">
        <v>250</v>
      </c>
      <c r="I22" s="9" t="s">
        <v>242</v>
      </c>
      <c r="J22" s="4" t="s">
        <v>25</v>
      </c>
      <c r="K22" s="3" t="s">
        <v>261</v>
      </c>
      <c r="L22" s="3" t="s">
        <v>265</v>
      </c>
      <c r="M22" s="3" t="s">
        <v>231</v>
      </c>
      <c r="N22" s="5">
        <v>250</v>
      </c>
      <c r="O22" s="8">
        <f t="shared" si="8"/>
        <v>1</v>
      </c>
      <c r="P22" s="6" t="str">
        <f t="shared" si="9"/>
        <v>3</v>
      </c>
      <c r="Q22" s="5">
        <v>2</v>
      </c>
      <c r="R22" s="5">
        <v>2</v>
      </c>
      <c r="S22" s="5">
        <f t="shared" si="0"/>
        <v>2.2000000000000002</v>
      </c>
      <c r="T22" s="6" t="str">
        <f t="shared" si="1"/>
        <v>MEDIO</v>
      </c>
      <c r="U22" s="7" t="s">
        <v>68</v>
      </c>
      <c r="V22" s="5" t="s">
        <v>153</v>
      </c>
      <c r="W22" s="7" t="s">
        <v>83</v>
      </c>
      <c r="X22" s="5">
        <v>1</v>
      </c>
      <c r="Y22" s="5">
        <f t="shared" si="6"/>
        <v>2.2000000000000002</v>
      </c>
      <c r="Z22" s="10" t="str">
        <f t="shared" si="7"/>
        <v>ACEPTABLE</v>
      </c>
      <c r="AA22" s="5">
        <v>0</v>
      </c>
      <c r="AB22" s="5">
        <v>1</v>
      </c>
      <c r="AC22" s="5">
        <v>0</v>
      </c>
      <c r="AD22" s="5">
        <v>0</v>
      </c>
      <c r="AE22" s="5">
        <v>0</v>
      </c>
      <c r="AF22" s="5">
        <v>0</v>
      </c>
    </row>
    <row r="23" spans="1:32" ht="61.2" x14ac:dyDescent="0.2">
      <c r="A23" s="155"/>
      <c r="B23" s="172"/>
      <c r="C23" s="12" t="s">
        <v>0</v>
      </c>
      <c r="D23" s="12" t="s">
        <v>244</v>
      </c>
      <c r="E23" s="27">
        <f t="shared" si="2"/>
        <v>0</v>
      </c>
      <c r="F23" s="27">
        <f t="shared" si="3"/>
        <v>1</v>
      </c>
      <c r="G23" s="27">
        <v>0</v>
      </c>
      <c r="H23" s="9" t="s">
        <v>252</v>
      </c>
      <c r="I23" s="9" t="s">
        <v>255</v>
      </c>
      <c r="J23" s="4" t="s">
        <v>25</v>
      </c>
      <c r="K23" s="3" t="s">
        <v>263</v>
      </c>
      <c r="L23" s="3" t="s">
        <v>265</v>
      </c>
      <c r="M23" s="3" t="s">
        <v>231</v>
      </c>
      <c r="N23" s="5">
        <v>1</v>
      </c>
      <c r="O23" s="8">
        <f t="shared" si="8"/>
        <v>4.0000000000000001E-3</v>
      </c>
      <c r="P23" s="6" t="str">
        <f t="shared" si="9"/>
        <v>1</v>
      </c>
      <c r="Q23" s="5">
        <v>2</v>
      </c>
      <c r="R23" s="5">
        <v>2</v>
      </c>
      <c r="S23" s="5">
        <f t="shared" si="0"/>
        <v>1.7999999999999998</v>
      </c>
      <c r="T23" s="6" t="str">
        <f t="shared" si="1"/>
        <v>BAJO</v>
      </c>
      <c r="U23" s="7" t="s">
        <v>68</v>
      </c>
      <c r="V23" s="5" t="s">
        <v>153</v>
      </c>
      <c r="W23" s="7" t="s">
        <v>83</v>
      </c>
      <c r="X23" s="5">
        <v>1</v>
      </c>
      <c r="Y23" s="5">
        <f t="shared" si="6"/>
        <v>1.7999999999999998</v>
      </c>
      <c r="Z23" s="10" t="str">
        <f t="shared" si="7"/>
        <v>ACEPTABLE</v>
      </c>
      <c r="AA23" s="5">
        <v>0</v>
      </c>
      <c r="AB23" s="5">
        <v>1</v>
      </c>
      <c r="AC23" s="5">
        <v>0</v>
      </c>
      <c r="AD23" s="5">
        <v>0</v>
      </c>
      <c r="AE23" s="5">
        <v>0</v>
      </c>
      <c r="AF23" s="5">
        <v>0</v>
      </c>
    </row>
  </sheetData>
  <mergeCells count="48">
    <mergeCell ref="Y6:Y7"/>
    <mergeCell ref="AC6:AC7"/>
    <mergeCell ref="AD6:AD7"/>
    <mergeCell ref="AE6:AE7"/>
    <mergeCell ref="AF6:AF7"/>
    <mergeCell ref="AA6:AA7"/>
    <mergeCell ref="AB6:AB7"/>
    <mergeCell ref="U6:V6"/>
    <mergeCell ref="W6:W7"/>
    <mergeCell ref="X6:X7"/>
    <mergeCell ref="L6:L7"/>
    <mergeCell ref="N6:P6"/>
    <mergeCell ref="Q6:Q7"/>
    <mergeCell ref="R6:R7"/>
    <mergeCell ref="M6:M7"/>
    <mergeCell ref="S6:S7"/>
    <mergeCell ref="T6:T7"/>
    <mergeCell ref="H6:H7"/>
    <mergeCell ref="I6:I7"/>
    <mergeCell ref="J6:K6"/>
    <mergeCell ref="J5:M5"/>
    <mergeCell ref="A8:A23"/>
    <mergeCell ref="B8:B23"/>
    <mergeCell ref="A4:G4"/>
    <mergeCell ref="H4:T4"/>
    <mergeCell ref="U4:Z4"/>
    <mergeCell ref="AA4:AF5"/>
    <mergeCell ref="A5:A7"/>
    <mergeCell ref="B5:B7"/>
    <mergeCell ref="C5:C7"/>
    <mergeCell ref="D5:D7"/>
    <mergeCell ref="E5:G5"/>
    <mergeCell ref="H5:I5"/>
    <mergeCell ref="N5:T5"/>
    <mergeCell ref="U5:Y5"/>
    <mergeCell ref="Z5:Z7"/>
    <mergeCell ref="E6:E7"/>
    <mergeCell ref="F6:F7"/>
    <mergeCell ref="G6:G7"/>
    <mergeCell ref="A1:A3"/>
    <mergeCell ref="B1:Z1"/>
    <mergeCell ref="AA1:AC1"/>
    <mergeCell ref="AD1:AF1"/>
    <mergeCell ref="B2:Z3"/>
    <mergeCell ref="AA2:AC2"/>
    <mergeCell ref="AD2:AF2"/>
    <mergeCell ref="AA3:AC3"/>
    <mergeCell ref="AD3:AF3"/>
  </mergeCells>
  <conditionalFormatting sqref="P8:P23">
    <cfRule type="cellIs" dxfId="119" priority="4" operator="greaterThan">
      <formula>0</formula>
    </cfRule>
    <cfRule type="cellIs" dxfId="118" priority="5" stopIfTrue="1" operator="equal">
      <formula>"ALTO"</formula>
    </cfRule>
    <cfRule type="cellIs" dxfId="117" priority="6" stopIfTrue="1" operator="equal">
      <formula>"MEDIO"</formula>
    </cfRule>
    <cfRule type="cellIs" dxfId="116" priority="7" stopIfTrue="1" operator="equal">
      <formula>"BAJO"</formula>
    </cfRule>
  </conditionalFormatting>
  <conditionalFormatting sqref="T8:T23">
    <cfRule type="cellIs" dxfId="115" priority="8" stopIfTrue="1" operator="equal">
      <formula>"ALTO"</formula>
    </cfRule>
    <cfRule type="cellIs" dxfId="114" priority="9" stopIfTrue="1" operator="equal">
      <formula>"MEDIO"</formula>
    </cfRule>
    <cfRule type="cellIs" dxfId="113" priority="10" stopIfTrue="1" operator="equal">
      <formula>"BAJO"</formula>
    </cfRule>
  </conditionalFormatting>
  <conditionalFormatting sqref="Z8:Z23">
    <cfRule type="cellIs" dxfId="112" priority="1" stopIfTrue="1" operator="equal">
      <formula>"SIGNIFICATIVO"</formula>
    </cfRule>
    <cfRule type="cellIs" dxfId="111" priority="2" stopIfTrue="1" operator="equal">
      <formula>"MODERADO"</formula>
    </cfRule>
    <cfRule type="cellIs" dxfId="110" priority="3" stopIfTrue="1" operator="equal">
      <formula>"ACEPTABLE"</formula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41"/>
  <sheetViews>
    <sheetView topLeftCell="Q1" workbookViewId="0">
      <selection activeCell="Q6" sqref="Q6:Q7"/>
    </sheetView>
  </sheetViews>
  <sheetFormatPr baseColWidth="10" defaultColWidth="11.44140625" defaultRowHeight="10.199999999999999" x14ac:dyDescent="0.2"/>
  <cols>
    <col min="1" max="1" width="22.109375" style="1" customWidth="1"/>
    <col min="2" max="2" width="15" style="1" customWidth="1"/>
    <col min="3" max="3" width="16.33203125" style="1" bestFit="1" customWidth="1"/>
    <col min="4" max="4" width="55.33203125" style="1" customWidth="1"/>
    <col min="5" max="7" width="6.6640625" style="2" customWidth="1"/>
    <col min="8" max="8" width="23.5546875" style="1" customWidth="1"/>
    <col min="9" max="9" width="31.44140625" style="1" customWidth="1"/>
    <col min="10" max="10" width="19.109375" style="1" customWidth="1"/>
    <col min="11" max="11" width="24.6640625" style="1" customWidth="1"/>
    <col min="12" max="13" width="16.332031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2" width="16.6640625" style="1" customWidth="1"/>
    <col min="23" max="23" width="10.5546875" style="1" customWidth="1"/>
    <col min="24" max="25" width="6.6640625" style="1" customWidth="1"/>
    <col min="26" max="26" width="8.88671875" style="1" customWidth="1"/>
    <col min="27" max="28" width="6.6640625" style="1" customWidth="1"/>
    <col min="29" max="16384" width="11.44140625" style="1"/>
  </cols>
  <sheetData>
    <row r="1" spans="1:32" s="20" customFormat="1" ht="31.5" customHeight="1" x14ac:dyDescent="0.4">
      <c r="A1" s="158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70" t="s">
        <v>15</v>
      </c>
      <c r="AB1" s="170"/>
      <c r="AC1" s="171"/>
      <c r="AD1" s="128" t="s">
        <v>344</v>
      </c>
      <c r="AE1" s="128"/>
      <c r="AF1" s="128"/>
    </row>
    <row r="2" spans="1:32" s="20" customFormat="1" ht="21.75" customHeight="1" x14ac:dyDescent="0.25">
      <c r="A2" s="158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70" t="s">
        <v>86</v>
      </c>
      <c r="AB2" s="170"/>
      <c r="AC2" s="171"/>
      <c r="AD2" s="137">
        <v>4</v>
      </c>
      <c r="AE2" s="138"/>
      <c r="AF2" s="139"/>
    </row>
    <row r="3" spans="1:32" s="20" customFormat="1" ht="25.5" customHeight="1" x14ac:dyDescent="0.25">
      <c r="A3" s="158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70" t="s">
        <v>17</v>
      </c>
      <c r="AB3" s="170"/>
      <c r="AC3" s="171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193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205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178</v>
      </c>
      <c r="J6" s="142" t="s">
        <v>179</v>
      </c>
      <c r="K6" s="142"/>
      <c r="L6" s="142" t="s">
        <v>180</v>
      </c>
      <c r="M6" s="173" t="s">
        <v>207</v>
      </c>
      <c r="N6" s="142" t="s">
        <v>181</v>
      </c>
      <c r="O6" s="142"/>
      <c r="P6" s="142"/>
      <c r="Q6" s="142" t="s">
        <v>190</v>
      </c>
      <c r="R6" s="142" t="s">
        <v>183</v>
      </c>
      <c r="S6" s="142" t="s">
        <v>184</v>
      </c>
      <c r="T6" s="142" t="s">
        <v>185</v>
      </c>
      <c r="U6" s="142" t="s">
        <v>194</v>
      </c>
      <c r="V6" s="142"/>
      <c r="W6" s="142" t="s">
        <v>202</v>
      </c>
      <c r="X6" s="142" t="s">
        <v>203</v>
      </c>
      <c r="Y6" s="142" t="s">
        <v>215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x14ac:dyDescent="0.2">
      <c r="A8" s="28"/>
      <c r="B8" s="28"/>
      <c r="C8" s="28"/>
      <c r="D8" s="28"/>
      <c r="E8" s="29"/>
      <c r="F8" s="29"/>
      <c r="G8" s="29"/>
      <c r="H8" s="28"/>
      <c r="I8" s="28"/>
      <c r="J8" s="28"/>
      <c r="K8" s="28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3"/>
      <c r="X8" s="23"/>
      <c r="Y8" s="23"/>
      <c r="Z8" s="23"/>
      <c r="AA8" s="23"/>
      <c r="AB8" s="23"/>
    </row>
    <row r="9" spans="1:32" ht="61.2" customHeight="1" x14ac:dyDescent="0.2">
      <c r="A9" s="179" t="s">
        <v>130</v>
      </c>
      <c r="B9" s="182" t="s">
        <v>139</v>
      </c>
      <c r="C9" s="12" t="s">
        <v>0</v>
      </c>
      <c r="D9" s="12" t="s">
        <v>165</v>
      </c>
      <c r="E9" s="27">
        <f>IF(N9&gt;200,1,0)</f>
        <v>1</v>
      </c>
      <c r="F9" s="27">
        <f>IF(N9&lt;200,1,0)</f>
        <v>0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35</v>
      </c>
      <c r="L9" s="3" t="s">
        <v>35</v>
      </c>
      <c r="M9" s="3" t="s">
        <v>234</v>
      </c>
      <c r="N9" s="5">
        <v>250</v>
      </c>
      <c r="O9" s="8">
        <f>+N9/250</f>
        <v>1</v>
      </c>
      <c r="P9" s="6" t="str">
        <f>IF(O9&lt;=0.15,"1",IF(AND(O9&gt;0.15,O9&lt;0.3),"2",IF(AND(O9&gt;=0.3),"3")))</f>
        <v>3</v>
      </c>
      <c r="Q9" s="5">
        <v>2</v>
      </c>
      <c r="R9" s="5">
        <v>1</v>
      </c>
      <c r="S9" s="5">
        <f t="shared" ref="S9:S28" si="0">+(P9*0.2)+(Q9*0.5)+(R9*0.3)</f>
        <v>1.9000000000000001</v>
      </c>
      <c r="T9" s="6" t="str">
        <f t="shared" ref="T9:T28" si="1">IF(S9&lt;=2,"BAJO",IF(AND(S9&gt;2,S9&lt;2.5),"MEDIO",IF(AND(S9&gt;=2.5),"ALTO")))</f>
        <v>BAJO</v>
      </c>
      <c r="U9" s="7" t="s">
        <v>53</v>
      </c>
      <c r="V9" s="5" t="s">
        <v>153</v>
      </c>
      <c r="W9" s="7" t="s">
        <v>54</v>
      </c>
      <c r="X9" s="5">
        <v>1</v>
      </c>
      <c r="Y9" s="5">
        <f>+X9*S9</f>
        <v>1.9000000000000001</v>
      </c>
      <c r="Z9" s="10" t="str">
        <f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0</v>
      </c>
      <c r="AE9" s="5">
        <v>1</v>
      </c>
      <c r="AF9" s="5">
        <v>1</v>
      </c>
    </row>
    <row r="10" spans="1:32" ht="71.400000000000006" customHeight="1" x14ac:dyDescent="0.2">
      <c r="A10" s="180"/>
      <c r="B10" s="183"/>
      <c r="C10" s="12" t="s">
        <v>0</v>
      </c>
      <c r="D10" s="12" t="s">
        <v>165</v>
      </c>
      <c r="E10" s="27">
        <f t="shared" ref="E10:E41" si="2">IF(N10&gt;200,1,0)</f>
        <v>0</v>
      </c>
      <c r="F10" s="27">
        <f t="shared" ref="F10:F41" si="3">IF(N10&lt;200,1,0)</f>
        <v>1</v>
      </c>
      <c r="G10" s="27">
        <v>0</v>
      </c>
      <c r="H10" s="9" t="s">
        <v>31</v>
      </c>
      <c r="I10" s="9" t="s">
        <v>42</v>
      </c>
      <c r="J10" s="4" t="s">
        <v>25</v>
      </c>
      <c r="K10" s="3" t="s">
        <v>43</v>
      </c>
      <c r="L10" s="3" t="s">
        <v>69</v>
      </c>
      <c r="M10" s="3" t="s">
        <v>234</v>
      </c>
      <c r="N10" s="5">
        <v>3</v>
      </c>
      <c r="O10" s="8">
        <f t="shared" ref="O10:O28" si="4">+N10/250</f>
        <v>1.2E-2</v>
      </c>
      <c r="P10" s="6" t="str">
        <f t="shared" ref="P10:P28" si="5">IF(O10&lt;=0.15,"1",IF(AND(O10&gt;0.15,O10&lt;0.3),"2",IF(AND(O10&gt;=0.3),"3")))</f>
        <v>1</v>
      </c>
      <c r="Q10" s="5">
        <v>2</v>
      </c>
      <c r="R10" s="5">
        <v>2</v>
      </c>
      <c r="S10" s="5">
        <f t="shared" si="0"/>
        <v>1.7999999999999998</v>
      </c>
      <c r="T10" s="6" t="str">
        <f t="shared" si="1"/>
        <v>BAJO</v>
      </c>
      <c r="U10" s="7" t="s">
        <v>91</v>
      </c>
      <c r="V10" s="5" t="s">
        <v>153</v>
      </c>
      <c r="W10" s="7" t="s">
        <v>55</v>
      </c>
      <c r="X10" s="5">
        <v>1</v>
      </c>
      <c r="Y10" s="5">
        <f t="shared" ref="Y10:Y28" si="6">+X10*S10</f>
        <v>1.7999999999999998</v>
      </c>
      <c r="Z10" s="10" t="str">
        <f t="shared" ref="Z10:Z28" si="7">IF(Y10&lt;=3,"ACEPTABLE",IF(AND(Y10&gt;3,Y10&lt;6),"MODERADO",IF(AND(Y10&gt;=6),"SIGNIFICATIVO")))</f>
        <v>ACEPTABLE</v>
      </c>
      <c r="AA10" s="5">
        <v>0</v>
      </c>
      <c r="AB10" s="5">
        <v>1</v>
      </c>
      <c r="AC10" s="5">
        <v>0</v>
      </c>
      <c r="AD10" s="5">
        <v>1</v>
      </c>
      <c r="AE10" s="5">
        <v>1</v>
      </c>
      <c r="AF10" s="5">
        <v>1</v>
      </c>
    </row>
    <row r="11" spans="1:32" ht="71.400000000000006" x14ac:dyDescent="0.2">
      <c r="A11" s="180"/>
      <c r="B11" s="183"/>
      <c r="C11" s="12" t="s">
        <v>0</v>
      </c>
      <c r="D11" s="12" t="s">
        <v>165</v>
      </c>
      <c r="E11" s="27">
        <f t="shared" si="2"/>
        <v>1</v>
      </c>
      <c r="F11" s="27">
        <f t="shared" si="3"/>
        <v>0</v>
      </c>
      <c r="G11" s="27">
        <v>0</v>
      </c>
      <c r="H11" s="9" t="s">
        <v>31</v>
      </c>
      <c r="I11" s="9" t="s">
        <v>41</v>
      </c>
      <c r="J11" s="4" t="s">
        <v>25</v>
      </c>
      <c r="K11" s="3" t="s">
        <v>98</v>
      </c>
      <c r="L11" s="3" t="s">
        <v>104</v>
      </c>
      <c r="M11" s="3" t="s">
        <v>234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99</v>
      </c>
      <c r="V11" s="5" t="s">
        <v>153</v>
      </c>
      <c r="W11" s="7" t="s">
        <v>96</v>
      </c>
      <c r="X11" s="5">
        <v>2</v>
      </c>
      <c r="Y11" s="5">
        <f t="shared" si="6"/>
        <v>2.8000000000000003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91.8" x14ac:dyDescent="0.2">
      <c r="A12" s="180"/>
      <c r="B12" s="183"/>
      <c r="C12" s="12" t="s">
        <v>0</v>
      </c>
      <c r="D12" s="12" t="s">
        <v>165</v>
      </c>
      <c r="E12" s="27">
        <f t="shared" si="2"/>
        <v>1</v>
      </c>
      <c r="F12" s="27">
        <f t="shared" si="3"/>
        <v>0</v>
      </c>
      <c r="G12" s="27">
        <v>0</v>
      </c>
      <c r="H12" s="9" t="s">
        <v>33</v>
      </c>
      <c r="I12" s="9" t="s">
        <v>56</v>
      </c>
      <c r="J12" s="4" t="s">
        <v>25</v>
      </c>
      <c r="K12" s="3" t="s">
        <v>39</v>
      </c>
      <c r="L12" s="3" t="s">
        <v>49</v>
      </c>
      <c r="M12" s="3" t="s">
        <v>221</v>
      </c>
      <c r="N12" s="5">
        <v>250</v>
      </c>
      <c r="O12" s="8">
        <f t="shared" si="4"/>
        <v>1</v>
      </c>
      <c r="P12" s="6" t="str">
        <f t="shared" si="5"/>
        <v>3</v>
      </c>
      <c r="Q12" s="5">
        <v>1</v>
      </c>
      <c r="R12" s="5">
        <v>1</v>
      </c>
      <c r="S12" s="5">
        <f t="shared" si="0"/>
        <v>1.4000000000000001</v>
      </c>
      <c r="T12" s="6" t="str">
        <f t="shared" si="1"/>
        <v>BAJO</v>
      </c>
      <c r="U12" s="7" t="s">
        <v>22</v>
      </c>
      <c r="V12" s="5" t="s">
        <v>153</v>
      </c>
      <c r="W12" s="7" t="s">
        <v>85</v>
      </c>
      <c r="X12" s="5">
        <v>1</v>
      </c>
      <c r="Y12" s="5">
        <f t="shared" si="6"/>
        <v>1.4000000000000001</v>
      </c>
      <c r="Z12" s="10" t="str">
        <f t="shared" si="7"/>
        <v>ACEPTABLE</v>
      </c>
      <c r="AA12" s="5">
        <v>0</v>
      </c>
      <c r="AB12" s="5">
        <v>1</v>
      </c>
      <c r="AC12" s="5">
        <v>1</v>
      </c>
      <c r="AD12" s="5">
        <v>1</v>
      </c>
      <c r="AE12" s="5">
        <v>1</v>
      </c>
      <c r="AF12" s="5">
        <v>1</v>
      </c>
    </row>
    <row r="13" spans="1:32" ht="71.400000000000006" x14ac:dyDescent="0.2">
      <c r="A13" s="180"/>
      <c r="B13" s="183"/>
      <c r="C13" s="12" t="s">
        <v>0</v>
      </c>
      <c r="D13" s="12" t="s">
        <v>165</v>
      </c>
      <c r="E13" s="27">
        <f t="shared" si="2"/>
        <v>0</v>
      </c>
      <c r="F13" s="27">
        <f t="shared" si="3"/>
        <v>1</v>
      </c>
      <c r="G13" s="27">
        <v>0</v>
      </c>
      <c r="H13" s="9" t="s">
        <v>33</v>
      </c>
      <c r="I13" s="9" t="s">
        <v>57</v>
      </c>
      <c r="J13" s="4" t="s">
        <v>25</v>
      </c>
      <c r="K13" s="3" t="s">
        <v>37</v>
      </c>
      <c r="L13" s="3" t="s">
        <v>48</v>
      </c>
      <c r="M13" s="3" t="s">
        <v>221</v>
      </c>
      <c r="N13" s="5">
        <v>12</v>
      </c>
      <c r="O13" s="8">
        <f t="shared" si="4"/>
        <v>4.8000000000000001E-2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92</v>
      </c>
      <c r="V13" s="5" t="s">
        <v>153</v>
      </c>
      <c r="W13" s="7" t="s">
        <v>54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0</v>
      </c>
      <c r="AD13" s="5">
        <v>1</v>
      </c>
      <c r="AE13" s="5">
        <v>1</v>
      </c>
      <c r="AF13" s="5">
        <v>1</v>
      </c>
    </row>
    <row r="14" spans="1:32" ht="71.400000000000006" customHeight="1" x14ac:dyDescent="0.2">
      <c r="A14" s="180"/>
      <c r="B14" s="183"/>
      <c r="C14" s="12" t="s">
        <v>0</v>
      </c>
      <c r="D14" s="12" t="s">
        <v>165</v>
      </c>
      <c r="E14" s="27">
        <f t="shared" si="2"/>
        <v>0</v>
      </c>
      <c r="F14" s="27">
        <f t="shared" si="3"/>
        <v>1</v>
      </c>
      <c r="G14" s="27">
        <v>0</v>
      </c>
      <c r="H14" s="9" t="s">
        <v>32</v>
      </c>
      <c r="I14" s="9" t="s">
        <v>58</v>
      </c>
      <c r="J14" s="4" t="s">
        <v>25</v>
      </c>
      <c r="K14" s="3" t="s">
        <v>37</v>
      </c>
      <c r="L14" s="3" t="s">
        <v>69</v>
      </c>
      <c r="M14" s="3" t="s">
        <v>221</v>
      </c>
      <c r="N14" s="5">
        <v>3</v>
      </c>
      <c r="O14" s="8">
        <f t="shared" si="4"/>
        <v>1.2E-2</v>
      </c>
      <c r="P14" s="6" t="str">
        <f t="shared" si="5"/>
        <v>1</v>
      </c>
      <c r="Q14" s="5">
        <v>2</v>
      </c>
      <c r="R14" s="5">
        <v>2</v>
      </c>
      <c r="S14" s="5">
        <f t="shared" si="0"/>
        <v>1.7999999999999998</v>
      </c>
      <c r="T14" s="6" t="str">
        <f t="shared" si="1"/>
        <v>BAJO</v>
      </c>
      <c r="U14" s="7" t="s">
        <v>91</v>
      </c>
      <c r="V14" s="5" t="s">
        <v>153</v>
      </c>
      <c r="W14" s="7" t="s">
        <v>55</v>
      </c>
      <c r="X14" s="5">
        <v>1</v>
      </c>
      <c r="Y14" s="5">
        <f t="shared" si="6"/>
        <v>1.7999999999999998</v>
      </c>
      <c r="Z14" s="10" t="str">
        <f t="shared" si="7"/>
        <v>ACEPTABLE</v>
      </c>
      <c r="AA14" s="5">
        <v>0</v>
      </c>
      <c r="AB14" s="5">
        <v>1</v>
      </c>
      <c r="AC14" s="5">
        <v>1</v>
      </c>
      <c r="AD14" s="5">
        <v>1</v>
      </c>
      <c r="AE14" s="5">
        <v>1</v>
      </c>
      <c r="AF14" s="5">
        <v>1</v>
      </c>
    </row>
    <row r="15" spans="1:32" ht="71.400000000000006" x14ac:dyDescent="0.2">
      <c r="A15" s="180"/>
      <c r="B15" s="183"/>
      <c r="C15" s="12" t="s">
        <v>0</v>
      </c>
      <c r="D15" s="12" t="s">
        <v>165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62</v>
      </c>
      <c r="J15" s="4" t="s">
        <v>25</v>
      </c>
      <c r="K15" s="3" t="s">
        <v>126</v>
      </c>
      <c r="L15" s="3" t="s">
        <v>104</v>
      </c>
      <c r="M15" s="3" t="s">
        <v>221</v>
      </c>
      <c r="N15" s="5">
        <v>250</v>
      </c>
      <c r="O15" s="8">
        <f t="shared" si="4"/>
        <v>1</v>
      </c>
      <c r="P15" s="6" t="str">
        <f t="shared" si="5"/>
        <v>3</v>
      </c>
      <c r="Q15" s="5">
        <v>2</v>
      </c>
      <c r="R15" s="5">
        <v>1</v>
      </c>
      <c r="S15" s="5">
        <f t="shared" si="0"/>
        <v>1.9000000000000001</v>
      </c>
      <c r="T15" s="6" t="str">
        <f t="shared" si="1"/>
        <v>BAJO</v>
      </c>
      <c r="U15" s="7" t="s">
        <v>59</v>
      </c>
      <c r="V15" s="5" t="s">
        <v>153</v>
      </c>
      <c r="W15" s="7" t="s">
        <v>78</v>
      </c>
      <c r="X15" s="5">
        <v>1</v>
      </c>
      <c r="Y15" s="5">
        <f t="shared" si="6"/>
        <v>1.9000000000000001</v>
      </c>
      <c r="Z15" s="10" t="str">
        <f t="shared" si="7"/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1</v>
      </c>
      <c r="AF15" s="5">
        <v>1</v>
      </c>
    </row>
    <row r="16" spans="1:32" ht="71.400000000000006" x14ac:dyDescent="0.2">
      <c r="A16" s="180"/>
      <c r="B16" s="183"/>
      <c r="C16" s="12" t="s">
        <v>0</v>
      </c>
      <c r="D16" s="12" t="s">
        <v>165</v>
      </c>
      <c r="E16" s="27">
        <f t="shared" si="2"/>
        <v>1</v>
      </c>
      <c r="F16" s="27">
        <f t="shared" si="3"/>
        <v>0</v>
      </c>
      <c r="G16" s="27">
        <v>0</v>
      </c>
      <c r="H16" s="9" t="s">
        <v>61</v>
      </c>
      <c r="I16" s="9" t="s">
        <v>87</v>
      </c>
      <c r="J16" s="4" t="s">
        <v>25</v>
      </c>
      <c r="K16" s="3" t="s">
        <v>64</v>
      </c>
      <c r="L16" s="3" t="s">
        <v>65</v>
      </c>
      <c r="M16" s="3" t="s">
        <v>221</v>
      </c>
      <c r="N16" s="5">
        <v>250</v>
      </c>
      <c r="O16" s="8">
        <f t="shared" si="4"/>
        <v>1</v>
      </c>
      <c r="P16" s="6" t="str">
        <f t="shared" si="5"/>
        <v>3</v>
      </c>
      <c r="Q16" s="5">
        <v>1</v>
      </c>
      <c r="R16" s="5">
        <v>1</v>
      </c>
      <c r="S16" s="5">
        <f t="shared" si="0"/>
        <v>1.4000000000000001</v>
      </c>
      <c r="T16" s="6" t="str">
        <f t="shared" si="1"/>
        <v>BAJO</v>
      </c>
      <c r="U16" s="7" t="s">
        <v>88</v>
      </c>
      <c r="V16" s="5" t="s">
        <v>153</v>
      </c>
      <c r="W16" s="7" t="s">
        <v>83</v>
      </c>
      <c r="X16" s="5">
        <v>1</v>
      </c>
      <c r="Y16" s="5">
        <f t="shared" si="6"/>
        <v>1.4000000000000001</v>
      </c>
      <c r="Z16" s="10" t="str">
        <f>IF(Y16&lt;=2,"ACEPTABLE",IF(AND(Y16&gt;2,Y16&lt;6),"MODERADO",IF(AND(Y16&gt;=6),"SIGNIFICATIVO")))</f>
        <v>ACEPTABLE</v>
      </c>
      <c r="AA16" s="5">
        <v>0</v>
      </c>
      <c r="AB16" s="5">
        <v>1</v>
      </c>
      <c r="AC16" s="5">
        <v>0</v>
      </c>
      <c r="AD16" s="5">
        <v>0</v>
      </c>
      <c r="AE16" s="5">
        <v>0</v>
      </c>
      <c r="AF16" s="5">
        <v>1</v>
      </c>
    </row>
    <row r="17" spans="1:32" ht="71.400000000000006" x14ac:dyDescent="0.2">
      <c r="A17" s="180"/>
      <c r="B17" s="183"/>
      <c r="C17" s="12" t="s">
        <v>0</v>
      </c>
      <c r="D17" s="12" t="s">
        <v>165</v>
      </c>
      <c r="E17" s="27">
        <f t="shared" si="2"/>
        <v>0</v>
      </c>
      <c r="F17" s="27">
        <f t="shared" si="3"/>
        <v>1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37</v>
      </c>
      <c r="L17" s="3" t="s">
        <v>97</v>
      </c>
      <c r="M17" s="3" t="s">
        <v>221</v>
      </c>
      <c r="N17" s="5">
        <v>52</v>
      </c>
      <c r="O17" s="8">
        <f t="shared" si="4"/>
        <v>0.20799999999999999</v>
      </c>
      <c r="P17" s="6" t="str">
        <f t="shared" si="5"/>
        <v>2</v>
      </c>
      <c r="Q17" s="5">
        <v>2</v>
      </c>
      <c r="R17" s="5">
        <v>1</v>
      </c>
      <c r="S17" s="5">
        <f t="shared" si="0"/>
        <v>1.7</v>
      </c>
      <c r="T17" s="6" t="str">
        <f t="shared" si="1"/>
        <v>BAJO</v>
      </c>
      <c r="U17" s="7" t="s">
        <v>93</v>
      </c>
      <c r="V17" s="5" t="s">
        <v>153</v>
      </c>
      <c r="W17" s="7" t="s">
        <v>83</v>
      </c>
      <c r="X17" s="5">
        <v>1</v>
      </c>
      <c r="Y17" s="5">
        <f t="shared" si="6"/>
        <v>1.7</v>
      </c>
      <c r="Z17" s="10" t="str">
        <f t="shared" si="7"/>
        <v>ACEPTABLE</v>
      </c>
      <c r="AA17" s="5">
        <v>1</v>
      </c>
      <c r="AB17" s="5">
        <v>1</v>
      </c>
      <c r="AC17" s="5">
        <v>1</v>
      </c>
      <c r="AD17" s="5">
        <v>1</v>
      </c>
      <c r="AE17" s="5">
        <v>1</v>
      </c>
      <c r="AF17" s="5">
        <v>1</v>
      </c>
    </row>
    <row r="18" spans="1:32" ht="71.400000000000006" x14ac:dyDescent="0.2">
      <c r="A18" s="180"/>
      <c r="B18" s="183"/>
      <c r="C18" s="12" t="s">
        <v>0</v>
      </c>
      <c r="D18" s="12" t="s">
        <v>165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45</v>
      </c>
      <c r="J18" s="4" t="s">
        <v>25</v>
      </c>
      <c r="K18" s="3" t="s">
        <v>126</v>
      </c>
      <c r="L18" s="3" t="s">
        <v>104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2</v>
      </c>
      <c r="R18" s="5">
        <v>1</v>
      </c>
      <c r="S18" s="5">
        <f t="shared" si="0"/>
        <v>1.9000000000000001</v>
      </c>
      <c r="T18" s="6" t="str">
        <f t="shared" si="1"/>
        <v>BAJO</v>
      </c>
      <c r="U18" s="7" t="s">
        <v>59</v>
      </c>
      <c r="V18" s="5" t="s">
        <v>153</v>
      </c>
      <c r="W18" s="7" t="s">
        <v>78</v>
      </c>
      <c r="X18" s="5">
        <v>1</v>
      </c>
      <c r="Y18" s="5">
        <f t="shared" si="6"/>
        <v>1.9000000000000001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1</v>
      </c>
      <c r="AF18" s="5">
        <v>1</v>
      </c>
    </row>
    <row r="19" spans="1:32" ht="71.400000000000006" x14ac:dyDescent="0.2">
      <c r="A19" s="180"/>
      <c r="B19" s="183"/>
      <c r="C19" s="12" t="s">
        <v>0</v>
      </c>
      <c r="D19" s="12" t="s">
        <v>165</v>
      </c>
      <c r="E19" s="27">
        <f t="shared" si="2"/>
        <v>1</v>
      </c>
      <c r="F19" s="27">
        <f t="shared" si="3"/>
        <v>0</v>
      </c>
      <c r="G19" s="27">
        <v>0</v>
      </c>
      <c r="H19" s="9" t="s">
        <v>63</v>
      </c>
      <c r="I19" s="9" t="s">
        <v>63</v>
      </c>
      <c r="J19" s="4" t="s">
        <v>25</v>
      </c>
      <c r="K19" s="3" t="s">
        <v>66</v>
      </c>
      <c r="L19" s="3" t="s">
        <v>67</v>
      </c>
      <c r="M19" s="3" t="s">
        <v>221</v>
      </c>
      <c r="N19" s="5">
        <v>250</v>
      </c>
      <c r="O19" s="8">
        <f t="shared" si="4"/>
        <v>1</v>
      </c>
      <c r="P19" s="6" t="str">
        <f t="shared" si="5"/>
        <v>3</v>
      </c>
      <c r="Q19" s="5">
        <v>1</v>
      </c>
      <c r="R19" s="5">
        <v>1</v>
      </c>
      <c r="S19" s="5">
        <f t="shared" si="0"/>
        <v>1.4000000000000001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1.4000000000000001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122.4" customHeight="1" x14ac:dyDescent="0.2">
      <c r="A20" s="180"/>
      <c r="B20" s="183"/>
      <c r="C20" s="12" t="s">
        <v>0</v>
      </c>
      <c r="D20" s="12" t="s">
        <v>148</v>
      </c>
      <c r="E20" s="27">
        <f t="shared" si="2"/>
        <v>1</v>
      </c>
      <c r="F20" s="27">
        <f t="shared" si="3"/>
        <v>0</v>
      </c>
      <c r="G20" s="27">
        <v>0</v>
      </c>
      <c r="H20" s="9" t="s">
        <v>239</v>
      </c>
      <c r="I20" s="9" t="s">
        <v>240</v>
      </c>
      <c r="J20" s="4" t="s">
        <v>25</v>
      </c>
      <c r="K20" s="3" t="s">
        <v>66</v>
      </c>
      <c r="L20" s="3" t="s">
        <v>238</v>
      </c>
      <c r="M20" s="3" t="s">
        <v>231</v>
      </c>
      <c r="N20" s="5">
        <v>250</v>
      </c>
      <c r="O20" s="8">
        <f>+N20/250</f>
        <v>1</v>
      </c>
      <c r="P20" s="6" t="str">
        <f>IF(O20&lt;=0.15,"1",IF(AND(O20&gt;0.15,O20&lt;0.3),"2",IF(AND(O20&gt;=0.3),"3")))</f>
        <v>3</v>
      </c>
      <c r="Q20" s="5">
        <v>1</v>
      </c>
      <c r="R20" s="5">
        <v>2</v>
      </c>
      <c r="S20" s="5">
        <f t="shared" si="0"/>
        <v>1.7000000000000002</v>
      </c>
      <c r="T20" s="6" t="str">
        <f t="shared" si="1"/>
        <v>BAJO</v>
      </c>
      <c r="U20" s="7" t="s">
        <v>68</v>
      </c>
      <c r="V20" s="5" t="s">
        <v>153</v>
      </c>
      <c r="W20" s="7" t="s">
        <v>83</v>
      </c>
      <c r="X20" s="5">
        <v>1</v>
      </c>
      <c r="Y20" s="5">
        <f t="shared" si="6"/>
        <v>1.7000000000000002</v>
      </c>
      <c r="Z20" s="10" t="str">
        <f t="shared" si="7"/>
        <v>ACEPTABLE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0</v>
      </c>
    </row>
    <row r="21" spans="1:32" ht="60.6" x14ac:dyDescent="0.2">
      <c r="A21" s="180"/>
      <c r="B21" s="183"/>
      <c r="C21" s="12" t="s">
        <v>24</v>
      </c>
      <c r="D21" s="12" t="s">
        <v>140</v>
      </c>
      <c r="E21" s="27">
        <f t="shared" si="2"/>
        <v>1</v>
      </c>
      <c r="F21" s="27">
        <f t="shared" si="3"/>
        <v>0</v>
      </c>
      <c r="G21" s="27">
        <v>0</v>
      </c>
      <c r="H21" s="9" t="s">
        <v>34</v>
      </c>
      <c r="I21" s="9" t="s">
        <v>95</v>
      </c>
      <c r="J21" s="4" t="s">
        <v>25</v>
      </c>
      <c r="K21" s="3" t="s">
        <v>35</v>
      </c>
      <c r="L21" s="3" t="s">
        <v>50</v>
      </c>
      <c r="M21" s="3" t="s">
        <v>235</v>
      </c>
      <c r="N21" s="5">
        <v>250</v>
      </c>
      <c r="O21" s="8">
        <f t="shared" si="4"/>
        <v>1</v>
      </c>
      <c r="P21" s="6" t="str">
        <f t="shared" si="5"/>
        <v>3</v>
      </c>
      <c r="Q21" s="5">
        <v>2</v>
      </c>
      <c r="R21" s="5">
        <v>1</v>
      </c>
      <c r="S21" s="5">
        <f t="shared" si="0"/>
        <v>1.9000000000000001</v>
      </c>
      <c r="T21" s="6" t="str">
        <f t="shared" si="1"/>
        <v>BAJO</v>
      </c>
      <c r="U21" s="7" t="s">
        <v>94</v>
      </c>
      <c r="V21" s="5" t="s">
        <v>153</v>
      </c>
      <c r="W21" s="7" t="s">
        <v>84</v>
      </c>
      <c r="X21" s="5">
        <v>1</v>
      </c>
      <c r="Y21" s="5">
        <f t="shared" si="6"/>
        <v>1.9000000000000001</v>
      </c>
      <c r="Z21" s="10" t="str">
        <f t="shared" si="7"/>
        <v>ACEPTABLE</v>
      </c>
      <c r="AA21" s="5">
        <v>1</v>
      </c>
      <c r="AB21" s="5">
        <v>1</v>
      </c>
      <c r="AC21" s="5">
        <v>0</v>
      </c>
      <c r="AD21" s="5">
        <v>0</v>
      </c>
      <c r="AE21" s="5">
        <v>1</v>
      </c>
      <c r="AF21" s="5">
        <v>1</v>
      </c>
    </row>
    <row r="22" spans="1:32" ht="60.6" x14ac:dyDescent="0.2">
      <c r="A22" s="180"/>
      <c r="B22" s="183"/>
      <c r="C22" s="12" t="s">
        <v>24</v>
      </c>
      <c r="D22" s="12" t="s">
        <v>140</v>
      </c>
      <c r="E22" s="27">
        <f t="shared" si="2"/>
        <v>1</v>
      </c>
      <c r="F22" s="27">
        <f t="shared" si="3"/>
        <v>0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44</v>
      </c>
      <c r="L22" s="3" t="s">
        <v>51</v>
      </c>
      <c r="M22" s="3" t="s">
        <v>235</v>
      </c>
      <c r="N22" s="5">
        <v>250</v>
      </c>
      <c r="O22" s="8">
        <f t="shared" si="4"/>
        <v>1</v>
      </c>
      <c r="P22" s="6" t="str">
        <f t="shared" si="5"/>
        <v>3</v>
      </c>
      <c r="Q22" s="5">
        <v>2</v>
      </c>
      <c r="R22" s="5">
        <v>2</v>
      </c>
      <c r="S22" s="5">
        <f t="shared" si="0"/>
        <v>2.2000000000000002</v>
      </c>
      <c r="T22" s="6" t="str">
        <f t="shared" si="1"/>
        <v>MEDIO</v>
      </c>
      <c r="U22" s="7" t="s">
        <v>80</v>
      </c>
      <c r="V22" s="5" t="s">
        <v>153</v>
      </c>
      <c r="W22" s="7" t="s">
        <v>82</v>
      </c>
      <c r="X22" s="5">
        <v>1</v>
      </c>
      <c r="Y22" s="5">
        <f t="shared" si="6"/>
        <v>2.2000000000000002</v>
      </c>
      <c r="Z22" s="10" t="str">
        <f t="shared" si="7"/>
        <v>ACEPTABLE</v>
      </c>
      <c r="AA22" s="5">
        <v>1</v>
      </c>
      <c r="AB22" s="5">
        <v>1</v>
      </c>
      <c r="AC22" s="5">
        <v>0</v>
      </c>
      <c r="AD22" s="5">
        <v>0</v>
      </c>
      <c r="AE22" s="5">
        <v>1</v>
      </c>
      <c r="AF22" s="5">
        <v>1</v>
      </c>
    </row>
    <row r="23" spans="1:32" ht="71.400000000000006" customHeight="1" x14ac:dyDescent="0.2">
      <c r="A23" s="180"/>
      <c r="B23" s="183"/>
      <c r="C23" s="12" t="s">
        <v>24</v>
      </c>
      <c r="D23" s="12" t="s">
        <v>140</v>
      </c>
      <c r="E23" s="27">
        <f t="shared" si="2"/>
        <v>0</v>
      </c>
      <c r="F23" s="27">
        <f t="shared" si="3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37</v>
      </c>
      <c r="L23" s="3" t="s">
        <v>77</v>
      </c>
      <c r="M23" s="3" t="s">
        <v>221</v>
      </c>
      <c r="N23" s="5">
        <v>1</v>
      </c>
      <c r="O23" s="8">
        <f t="shared" si="4"/>
        <v>4.0000000000000001E-3</v>
      </c>
      <c r="P23" s="6" t="str">
        <f t="shared" si="5"/>
        <v>1</v>
      </c>
      <c r="Q23" s="5">
        <v>2</v>
      </c>
      <c r="R23" s="5">
        <v>2</v>
      </c>
      <c r="S23" s="5">
        <f t="shared" si="0"/>
        <v>1.7999999999999998</v>
      </c>
      <c r="T23" s="6" t="str">
        <f t="shared" si="1"/>
        <v>BAJO</v>
      </c>
      <c r="U23" s="7" t="s">
        <v>91</v>
      </c>
      <c r="V23" s="5" t="s">
        <v>153</v>
      </c>
      <c r="W23" s="7" t="s">
        <v>81</v>
      </c>
      <c r="X23" s="5">
        <v>1</v>
      </c>
      <c r="Y23" s="5">
        <f t="shared" si="6"/>
        <v>1.7999999999999998</v>
      </c>
      <c r="Z23" s="10" t="str">
        <f t="shared" si="7"/>
        <v>ACEPTABLE</v>
      </c>
      <c r="AA23" s="5">
        <v>0</v>
      </c>
      <c r="AB23" s="5">
        <v>1</v>
      </c>
      <c r="AC23" s="5">
        <v>0</v>
      </c>
      <c r="AD23" s="5">
        <v>1</v>
      </c>
      <c r="AE23" s="5">
        <v>1</v>
      </c>
      <c r="AF23" s="5">
        <v>1</v>
      </c>
    </row>
    <row r="24" spans="1:32" ht="51" customHeight="1" x14ac:dyDescent="0.2">
      <c r="A24" s="180"/>
      <c r="B24" s="183"/>
      <c r="C24" s="12" t="s">
        <v>24</v>
      </c>
      <c r="D24" s="12" t="s">
        <v>140</v>
      </c>
      <c r="E24" s="27">
        <f t="shared" si="2"/>
        <v>0</v>
      </c>
      <c r="F24" s="27">
        <f t="shared" si="3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38</v>
      </c>
      <c r="L24" s="3" t="s">
        <v>52</v>
      </c>
      <c r="M24" s="3" t="s">
        <v>221</v>
      </c>
      <c r="N24" s="5">
        <v>1</v>
      </c>
      <c r="O24" s="8">
        <f t="shared" si="4"/>
        <v>4.0000000000000001E-3</v>
      </c>
      <c r="P24" s="6" t="str">
        <f t="shared" si="5"/>
        <v>1</v>
      </c>
      <c r="Q24" s="5">
        <v>2</v>
      </c>
      <c r="R24" s="5">
        <v>2</v>
      </c>
      <c r="S24" s="5">
        <f t="shared" si="0"/>
        <v>1.7999999999999998</v>
      </c>
      <c r="T24" s="6" t="str">
        <f t="shared" si="1"/>
        <v>BAJO</v>
      </c>
      <c r="U24" s="7" t="s">
        <v>90</v>
      </c>
      <c r="V24" s="5" t="s">
        <v>153</v>
      </c>
      <c r="W24" s="7" t="s">
        <v>81</v>
      </c>
      <c r="X24" s="5">
        <v>1</v>
      </c>
      <c r="Y24" s="5">
        <f t="shared" si="6"/>
        <v>1.7999999999999998</v>
      </c>
      <c r="Z24" s="10" t="str">
        <f t="shared" si="7"/>
        <v>ACEPTABLE</v>
      </c>
      <c r="AA24" s="5">
        <v>0</v>
      </c>
      <c r="AB24" s="5">
        <v>1</v>
      </c>
      <c r="AC24" s="5">
        <v>1</v>
      </c>
      <c r="AD24" s="5">
        <v>1</v>
      </c>
      <c r="AE24" s="5">
        <v>0</v>
      </c>
      <c r="AF24" s="5">
        <v>1</v>
      </c>
    </row>
    <row r="25" spans="1:32" ht="60.6" x14ac:dyDescent="0.2">
      <c r="A25" s="180"/>
      <c r="B25" s="183"/>
      <c r="C25" s="12" t="s">
        <v>24</v>
      </c>
      <c r="D25" s="12" t="s">
        <v>140</v>
      </c>
      <c r="E25" s="27">
        <f t="shared" si="2"/>
        <v>0</v>
      </c>
      <c r="F25" s="27">
        <f t="shared" si="3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40</v>
      </c>
      <c r="L25" s="3" t="s">
        <v>60</v>
      </c>
      <c r="M25" s="3" t="s">
        <v>221</v>
      </c>
      <c r="N25" s="5">
        <v>1</v>
      </c>
      <c r="O25" s="8">
        <f t="shared" si="4"/>
        <v>4.0000000000000001E-3</v>
      </c>
      <c r="P25" s="6" t="str">
        <f t="shared" si="5"/>
        <v>1</v>
      </c>
      <c r="Q25" s="5">
        <v>3</v>
      </c>
      <c r="R25" s="5">
        <v>3</v>
      </c>
      <c r="S25" s="5">
        <f t="shared" si="0"/>
        <v>2.5999999999999996</v>
      </c>
      <c r="T25" s="6" t="str">
        <f t="shared" si="1"/>
        <v>ALTO</v>
      </c>
      <c r="U25" s="7" t="s">
        <v>70</v>
      </c>
      <c r="V25" s="5" t="s">
        <v>153</v>
      </c>
      <c r="W25" s="7" t="s">
        <v>79</v>
      </c>
      <c r="X25" s="5">
        <v>1</v>
      </c>
      <c r="Y25" s="5">
        <f t="shared" si="6"/>
        <v>2.5999999999999996</v>
      </c>
      <c r="Z25" s="10" t="str">
        <f t="shared" si="7"/>
        <v>ACEPTABLE</v>
      </c>
      <c r="AA25" s="5">
        <v>1</v>
      </c>
      <c r="AB25" s="5">
        <v>1</v>
      </c>
      <c r="AC25" s="5">
        <v>0</v>
      </c>
      <c r="AD25" s="5">
        <v>0</v>
      </c>
      <c r="AE25" s="5">
        <v>1</v>
      </c>
      <c r="AF25" s="5">
        <v>1</v>
      </c>
    </row>
    <row r="26" spans="1:32" ht="51" customHeight="1" x14ac:dyDescent="0.2">
      <c r="A26" s="180"/>
      <c r="B26" s="183"/>
      <c r="C26" s="12" t="s">
        <v>24</v>
      </c>
      <c r="D26" s="12" t="s">
        <v>140</v>
      </c>
      <c r="E26" s="27">
        <f t="shared" si="2"/>
        <v>0</v>
      </c>
      <c r="F26" s="27">
        <f t="shared" si="3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71</v>
      </c>
      <c r="M26" s="3" t="s">
        <v>221</v>
      </c>
      <c r="N26" s="5">
        <v>2</v>
      </c>
      <c r="O26" s="8">
        <f t="shared" si="4"/>
        <v>8.0000000000000002E-3</v>
      </c>
      <c r="P26" s="6" t="str">
        <f t="shared" si="5"/>
        <v>1</v>
      </c>
      <c r="Q26" s="5">
        <v>1</v>
      </c>
      <c r="R26" s="5">
        <v>1</v>
      </c>
      <c r="S26" s="5">
        <f t="shared" si="0"/>
        <v>1</v>
      </c>
      <c r="T26" s="6" t="str">
        <f t="shared" si="1"/>
        <v>BAJO</v>
      </c>
      <c r="U26" s="7" t="s">
        <v>90</v>
      </c>
      <c r="V26" s="5" t="s">
        <v>153</v>
      </c>
      <c r="W26" s="7" t="s">
        <v>84</v>
      </c>
      <c r="X26" s="5">
        <v>1</v>
      </c>
      <c r="Y26" s="5">
        <f t="shared" si="6"/>
        <v>1</v>
      </c>
      <c r="Z26" s="10" t="str">
        <f t="shared" si="7"/>
        <v>ACEPTABLE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1</v>
      </c>
    </row>
    <row r="27" spans="1:32" ht="51" customHeight="1" x14ac:dyDescent="0.2">
      <c r="A27" s="180"/>
      <c r="B27" s="183"/>
      <c r="C27" s="12" t="s">
        <v>24</v>
      </c>
      <c r="D27" s="12" t="s">
        <v>140</v>
      </c>
      <c r="E27" s="27">
        <f t="shared" si="2"/>
        <v>0</v>
      </c>
      <c r="F27" s="27">
        <f t="shared" si="3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37</v>
      </c>
      <c r="L27" s="3" t="s">
        <v>72</v>
      </c>
      <c r="M27" s="3" t="s">
        <v>221</v>
      </c>
      <c r="N27" s="5">
        <v>3</v>
      </c>
      <c r="O27" s="8">
        <f t="shared" si="4"/>
        <v>1.2E-2</v>
      </c>
      <c r="P27" s="6" t="str">
        <f t="shared" si="5"/>
        <v>1</v>
      </c>
      <c r="Q27" s="5">
        <v>1</v>
      </c>
      <c r="R27" s="5">
        <v>1</v>
      </c>
      <c r="S27" s="5">
        <f t="shared" si="0"/>
        <v>1</v>
      </c>
      <c r="T27" s="6" t="str">
        <f t="shared" si="1"/>
        <v>BAJO</v>
      </c>
      <c r="U27" s="7" t="s">
        <v>90</v>
      </c>
      <c r="V27" s="5" t="s">
        <v>153</v>
      </c>
      <c r="W27" s="7" t="s">
        <v>84</v>
      </c>
      <c r="X27" s="5">
        <v>1</v>
      </c>
      <c r="Y27" s="5">
        <f t="shared" si="6"/>
        <v>1</v>
      </c>
      <c r="Z27" s="10" t="str">
        <f t="shared" si="7"/>
        <v>ACEPTABLE</v>
      </c>
      <c r="AA27" s="5">
        <v>0</v>
      </c>
      <c r="AB27" s="5">
        <v>0</v>
      </c>
      <c r="AC27" s="5">
        <v>1</v>
      </c>
      <c r="AD27" s="5">
        <v>1</v>
      </c>
      <c r="AE27" s="5">
        <v>0</v>
      </c>
      <c r="AF27" s="5">
        <v>1</v>
      </c>
    </row>
    <row r="28" spans="1:32" ht="71.400000000000006" customHeight="1" x14ac:dyDescent="0.2">
      <c r="A28" s="180"/>
      <c r="B28" s="183"/>
      <c r="C28" s="12" t="s">
        <v>24</v>
      </c>
      <c r="D28" s="12" t="s">
        <v>140</v>
      </c>
      <c r="E28" s="27">
        <f t="shared" si="2"/>
        <v>0</v>
      </c>
      <c r="F28" s="27">
        <f t="shared" si="3"/>
        <v>1</v>
      </c>
      <c r="G28" s="27">
        <v>0</v>
      </c>
      <c r="H28" s="9" t="s">
        <v>34</v>
      </c>
      <c r="I28" s="9" t="s">
        <v>36</v>
      </c>
      <c r="J28" s="4" t="s">
        <v>25</v>
      </c>
      <c r="K28" s="3" t="s">
        <v>38</v>
      </c>
      <c r="L28" s="3" t="s">
        <v>73</v>
      </c>
      <c r="M28" s="3" t="s">
        <v>221</v>
      </c>
      <c r="N28" s="5">
        <v>1</v>
      </c>
      <c r="O28" s="8">
        <f t="shared" si="4"/>
        <v>4.0000000000000001E-3</v>
      </c>
      <c r="P28" s="6" t="str">
        <f t="shared" si="5"/>
        <v>1</v>
      </c>
      <c r="Q28" s="5">
        <v>1</v>
      </c>
      <c r="R28" s="5">
        <v>1</v>
      </c>
      <c r="S28" s="5">
        <f t="shared" si="0"/>
        <v>1</v>
      </c>
      <c r="T28" s="6" t="str">
        <f t="shared" si="1"/>
        <v>BAJO</v>
      </c>
      <c r="U28" s="7" t="s">
        <v>91</v>
      </c>
      <c r="V28" s="5" t="s">
        <v>153</v>
      </c>
      <c r="W28" s="7" t="s">
        <v>84</v>
      </c>
      <c r="X28" s="5">
        <v>1</v>
      </c>
      <c r="Y28" s="5">
        <f t="shared" si="6"/>
        <v>1</v>
      </c>
      <c r="Z28" s="10" t="str">
        <f t="shared" si="7"/>
        <v>ACEPTABLE</v>
      </c>
      <c r="AA28" s="5">
        <v>0</v>
      </c>
      <c r="AB28" s="5">
        <v>0</v>
      </c>
      <c r="AC28" s="5">
        <v>0</v>
      </c>
      <c r="AD28" s="5">
        <v>1</v>
      </c>
      <c r="AE28" s="5">
        <v>1</v>
      </c>
      <c r="AF28" s="5">
        <v>1</v>
      </c>
    </row>
    <row r="29" spans="1:32" ht="61.2" x14ac:dyDescent="0.2">
      <c r="A29" s="180"/>
      <c r="B29" s="183"/>
      <c r="C29" s="12" t="s">
        <v>24</v>
      </c>
      <c r="D29" s="12" t="s">
        <v>140</v>
      </c>
      <c r="E29" s="27">
        <f t="shared" si="2"/>
        <v>1</v>
      </c>
      <c r="F29" s="27">
        <f t="shared" si="3"/>
        <v>0</v>
      </c>
      <c r="G29" s="27">
        <v>0</v>
      </c>
      <c r="H29" s="9" t="s">
        <v>31</v>
      </c>
      <c r="I29" s="9" t="s">
        <v>42</v>
      </c>
      <c r="J29" s="4" t="s">
        <v>25</v>
      </c>
      <c r="K29" s="3" t="s">
        <v>35</v>
      </c>
      <c r="L29" s="3" t="s">
        <v>35</v>
      </c>
      <c r="M29" s="3" t="s">
        <v>234</v>
      </c>
      <c r="N29" s="5">
        <v>250</v>
      </c>
      <c r="O29" s="8">
        <f t="shared" ref="O29:O33" si="8">+N29/250</f>
        <v>1</v>
      </c>
      <c r="P29" s="6" t="str">
        <f t="shared" ref="P29:P33" si="9">IF(O29&lt;=0.15,"1",IF(AND(O29&gt;0.15,O29&lt;0.3),"2",IF(AND(O29&gt;=0.3),"3")))</f>
        <v>3</v>
      </c>
      <c r="Q29" s="5">
        <v>2</v>
      </c>
      <c r="R29" s="5">
        <v>1</v>
      </c>
      <c r="S29" s="5">
        <f>+(P29*0.2)+(Q29*0.5)+(R29*0.3)</f>
        <v>1.9000000000000001</v>
      </c>
      <c r="T29" s="6" t="str">
        <f>IF(S29&lt;=2,"BAJO",IF(AND(S29&gt;2,S29&lt;2.5),"MEDIO",IF(AND(S29&gt;=2.5),"ALTO")))</f>
        <v>BAJO</v>
      </c>
      <c r="U29" s="7" t="s">
        <v>53</v>
      </c>
      <c r="V29" s="5" t="s">
        <v>153</v>
      </c>
      <c r="W29" s="7" t="s">
        <v>54</v>
      </c>
      <c r="X29" s="5">
        <v>1</v>
      </c>
      <c r="Y29" s="5">
        <f>+X29*S29</f>
        <v>1.9000000000000001</v>
      </c>
      <c r="Z29" s="10" t="str">
        <f>IF(Y29&lt;=3,"ACEPTABLE",IF(AND(Y29&gt;3,Y29&lt;6),"MODERADO",IF(AND(Y29&gt;=6),"SIGNIFICATIVO")))</f>
        <v>ACEPTABLE</v>
      </c>
      <c r="AA29" s="5">
        <v>0</v>
      </c>
      <c r="AB29" s="5">
        <v>1</v>
      </c>
      <c r="AC29" s="5">
        <v>0</v>
      </c>
      <c r="AD29" s="5">
        <v>0</v>
      </c>
      <c r="AE29" s="5">
        <v>1</v>
      </c>
      <c r="AF29" s="5">
        <v>1</v>
      </c>
    </row>
    <row r="30" spans="1:32" ht="60.6" x14ac:dyDescent="0.2">
      <c r="A30" s="180"/>
      <c r="B30" s="183"/>
      <c r="C30" s="12" t="s">
        <v>24</v>
      </c>
      <c r="D30" s="12" t="s">
        <v>140</v>
      </c>
      <c r="E30" s="27">
        <f t="shared" si="2"/>
        <v>1</v>
      </c>
      <c r="F30" s="27">
        <f t="shared" si="3"/>
        <v>0</v>
      </c>
      <c r="G30" s="27">
        <v>0</v>
      </c>
      <c r="H30" s="9" t="s">
        <v>31</v>
      </c>
      <c r="I30" s="9" t="s">
        <v>41</v>
      </c>
      <c r="J30" s="4" t="s">
        <v>25</v>
      </c>
      <c r="K30" s="3" t="s">
        <v>126</v>
      </c>
      <c r="L30" s="3" t="s">
        <v>104</v>
      </c>
      <c r="M30" s="3" t="s">
        <v>221</v>
      </c>
      <c r="N30" s="5">
        <v>250</v>
      </c>
      <c r="O30" s="8">
        <f t="shared" si="8"/>
        <v>1</v>
      </c>
      <c r="P30" s="6" t="str">
        <f t="shared" si="9"/>
        <v>3</v>
      </c>
      <c r="Q30" s="5">
        <v>1</v>
      </c>
      <c r="R30" s="5">
        <v>1</v>
      </c>
      <c r="S30" s="5">
        <f>+(P30*0.2)+(Q30*0.5)+(R30*0.3)</f>
        <v>1.4000000000000001</v>
      </c>
      <c r="T30" s="6" t="str">
        <f>IF(S30&lt;=2,"BAJO",IF(AND(S30&gt;2,S30&lt;2.5),"MEDIO",IF(AND(S30&gt;=2.5),"ALTO")))</f>
        <v>BAJO</v>
      </c>
      <c r="U30" s="7" t="s">
        <v>99</v>
      </c>
      <c r="V30" s="5" t="s">
        <v>153</v>
      </c>
      <c r="W30" s="7" t="s">
        <v>96</v>
      </c>
      <c r="X30" s="5">
        <v>2</v>
      </c>
      <c r="Y30" s="5">
        <f>+X30*S30</f>
        <v>2.8000000000000003</v>
      </c>
      <c r="Z30" s="10" t="str">
        <f>IF(Y30&lt;=3,"ACEPTABLE",IF(AND(Y30&gt;3,Y30&lt;6),"MODERADO",IF(AND(Y30&gt;=6),"SIGNIFICATIVO")))</f>
        <v>ACEPTABLE</v>
      </c>
      <c r="AA30" s="5">
        <v>0</v>
      </c>
      <c r="AB30" s="5">
        <v>1</v>
      </c>
      <c r="AC30" s="5">
        <v>1</v>
      </c>
      <c r="AD30" s="5">
        <v>1</v>
      </c>
      <c r="AE30" s="5">
        <v>1</v>
      </c>
      <c r="AF30" s="5">
        <v>1</v>
      </c>
    </row>
    <row r="31" spans="1:32" ht="61.2" x14ac:dyDescent="0.2">
      <c r="A31" s="180"/>
      <c r="B31" s="183"/>
      <c r="C31" s="12" t="s">
        <v>24</v>
      </c>
      <c r="D31" s="12" t="s">
        <v>140</v>
      </c>
      <c r="E31" s="27">
        <f t="shared" si="2"/>
        <v>1</v>
      </c>
      <c r="F31" s="27">
        <f t="shared" si="3"/>
        <v>0</v>
      </c>
      <c r="G31" s="27">
        <v>0</v>
      </c>
      <c r="H31" s="9" t="s">
        <v>61</v>
      </c>
      <c r="I31" s="9" t="s">
        <v>62</v>
      </c>
      <c r="J31" s="4" t="s">
        <v>25</v>
      </c>
      <c r="K31" s="3" t="s">
        <v>126</v>
      </c>
      <c r="L31" s="3" t="s">
        <v>104</v>
      </c>
      <c r="M31" s="3" t="s">
        <v>221</v>
      </c>
      <c r="N31" s="5">
        <v>250</v>
      </c>
      <c r="O31" s="8">
        <f t="shared" si="8"/>
        <v>1</v>
      </c>
      <c r="P31" s="6" t="str">
        <f t="shared" si="9"/>
        <v>3</v>
      </c>
      <c r="Q31" s="5">
        <v>2</v>
      </c>
      <c r="R31" s="5">
        <v>1</v>
      </c>
      <c r="S31" s="5">
        <f>+(P31*0.2)+(Q31*0.5)+(R31*0.3)</f>
        <v>1.9000000000000001</v>
      </c>
      <c r="T31" s="6" t="str">
        <f>IF(S31&lt;=2,"BAJO",IF(AND(S31&gt;2,S31&lt;2.5),"MEDIO",IF(AND(S31&gt;=2.5),"ALTO")))</f>
        <v>BAJO</v>
      </c>
      <c r="U31" s="7" t="s">
        <v>100</v>
      </c>
      <c r="V31" s="5" t="s">
        <v>153</v>
      </c>
      <c r="W31" s="7" t="s">
        <v>78</v>
      </c>
      <c r="X31" s="5">
        <v>1</v>
      </c>
      <c r="Y31" s="5">
        <f>+X31*S31</f>
        <v>1.9000000000000001</v>
      </c>
      <c r="Z31" s="10" t="str">
        <f>IF(Y31&lt;=3,"ACEPTABLE",IF(AND(Y31&gt;3,Y31&lt;6),"MODERADO",IF(AND(Y31&gt;=6),"SIGNIFICATIVO")))</f>
        <v>ACEPTABLE</v>
      </c>
      <c r="AA31" s="5">
        <v>0</v>
      </c>
      <c r="AB31" s="5">
        <v>1</v>
      </c>
      <c r="AC31" s="5">
        <v>0</v>
      </c>
      <c r="AD31" s="5">
        <v>0</v>
      </c>
      <c r="AE31" s="5">
        <v>1</v>
      </c>
      <c r="AF31" s="5">
        <v>1</v>
      </c>
    </row>
    <row r="32" spans="1:32" ht="60.6" x14ac:dyDescent="0.2">
      <c r="A32" s="180"/>
      <c r="B32" s="183"/>
      <c r="C32" s="12" t="s">
        <v>24</v>
      </c>
      <c r="D32" s="12" t="s">
        <v>140</v>
      </c>
      <c r="E32" s="27">
        <f t="shared" si="2"/>
        <v>1</v>
      </c>
      <c r="F32" s="27">
        <f t="shared" si="3"/>
        <v>0</v>
      </c>
      <c r="G32" s="27">
        <v>0</v>
      </c>
      <c r="H32" s="9" t="s">
        <v>61</v>
      </c>
      <c r="I32" s="9" t="s">
        <v>87</v>
      </c>
      <c r="J32" s="4" t="s">
        <v>25</v>
      </c>
      <c r="K32" s="3" t="s">
        <v>64</v>
      </c>
      <c r="L32" s="3" t="s">
        <v>65</v>
      </c>
      <c r="M32" s="3" t="s">
        <v>221</v>
      </c>
      <c r="N32" s="5">
        <v>250</v>
      </c>
      <c r="O32" s="8">
        <f t="shared" si="8"/>
        <v>1</v>
      </c>
      <c r="P32" s="6" t="str">
        <f t="shared" si="9"/>
        <v>3</v>
      </c>
      <c r="Q32" s="5">
        <v>1</v>
      </c>
      <c r="R32" s="5">
        <v>1</v>
      </c>
      <c r="S32" s="5">
        <f>+(P32*0.2)+(Q32*0.5)+(R32*0.3)</f>
        <v>1.4000000000000001</v>
      </c>
      <c r="T32" s="6" t="str">
        <f>IF(S32&lt;=2,"BAJO",IF(AND(S32&gt;2,S32&lt;2.5),"MEDIO",IF(AND(S32&gt;=2.5),"ALTO")))</f>
        <v>BAJO</v>
      </c>
      <c r="U32" s="7" t="s">
        <v>88</v>
      </c>
      <c r="V32" s="5" t="s">
        <v>153</v>
      </c>
      <c r="W32" s="7" t="s">
        <v>83</v>
      </c>
      <c r="X32" s="5">
        <v>1</v>
      </c>
      <c r="Y32" s="5">
        <f>+X32*S32</f>
        <v>1.4000000000000001</v>
      </c>
      <c r="Z32" s="10" t="str">
        <f>IF(Y32&lt;=2,"ACEPTABLE",IF(AND(Y32&gt;2,Y32&lt;6),"MODERADO",IF(AND(Y32&gt;=6),"SIGNIFICATIVO")))</f>
        <v>ACEPTABLE</v>
      </c>
      <c r="AA32" s="5">
        <v>0</v>
      </c>
      <c r="AB32" s="5">
        <v>1</v>
      </c>
      <c r="AC32" s="5">
        <v>0</v>
      </c>
      <c r="AD32" s="5">
        <v>0</v>
      </c>
      <c r="AE32" s="5">
        <v>0</v>
      </c>
      <c r="AF32" s="5">
        <v>1</v>
      </c>
    </row>
    <row r="33" spans="1:32" ht="60.6" x14ac:dyDescent="0.2">
      <c r="A33" s="180"/>
      <c r="B33" s="183"/>
      <c r="C33" s="12" t="s">
        <v>0</v>
      </c>
      <c r="D33" s="12" t="s">
        <v>244</v>
      </c>
      <c r="E33" s="27">
        <f t="shared" si="2"/>
        <v>0</v>
      </c>
      <c r="F33" s="27">
        <f t="shared" si="3"/>
        <v>1</v>
      </c>
      <c r="G33" s="27">
        <v>0</v>
      </c>
      <c r="H33" s="9" t="s">
        <v>243</v>
      </c>
      <c r="I33" s="9" t="s">
        <v>245</v>
      </c>
      <c r="J33" s="4" t="s">
        <v>25</v>
      </c>
      <c r="K33" s="3" t="s">
        <v>241</v>
      </c>
      <c r="L33" s="3" t="s">
        <v>245</v>
      </c>
      <c r="M33" s="3" t="s">
        <v>231</v>
      </c>
      <c r="N33" s="5">
        <v>5</v>
      </c>
      <c r="O33" s="8">
        <f t="shared" si="8"/>
        <v>0.02</v>
      </c>
      <c r="P33" s="6" t="str">
        <f t="shared" si="9"/>
        <v>1</v>
      </c>
      <c r="Q33" s="5">
        <v>2</v>
      </c>
      <c r="R33" s="5">
        <v>3</v>
      </c>
      <c r="S33" s="5">
        <f t="shared" ref="S33:S41" si="10">+(P33*0.2)+(Q33*0.5)+(R33*0.3)</f>
        <v>2.0999999999999996</v>
      </c>
      <c r="T33" s="6" t="str">
        <f t="shared" ref="T33:T41" si="11">IF(S33&lt;=2,"BAJO",IF(AND(S33&gt;2,S33&lt;2.5),"MEDIO",IF(AND(S33&gt;=2.5),"ALTO")))</f>
        <v>MEDIO</v>
      </c>
      <c r="U33" s="7" t="s">
        <v>68</v>
      </c>
      <c r="V33" s="5" t="s">
        <v>153</v>
      </c>
      <c r="W33" s="7" t="s">
        <v>83</v>
      </c>
      <c r="X33" s="5">
        <v>1</v>
      </c>
      <c r="Y33" s="5">
        <f t="shared" ref="Y33:Y41" si="12">+X33*S33</f>
        <v>2.0999999999999996</v>
      </c>
      <c r="Z33" s="10" t="str">
        <f t="shared" ref="Z33:Z41" si="13">IF(Y33&lt;=3,"ACEPTABLE",IF(AND(Y33&gt;3,Y33&lt;6),"MODERADO",IF(AND(Y33&gt;=6),"SIGNIFICATIVO")))</f>
        <v>ACEPTABLE</v>
      </c>
      <c r="AA33" s="5">
        <v>0</v>
      </c>
      <c r="AB33" s="5">
        <v>1</v>
      </c>
      <c r="AC33" s="5">
        <v>0</v>
      </c>
      <c r="AD33" s="5">
        <v>0</v>
      </c>
      <c r="AE33" s="5">
        <v>0</v>
      </c>
      <c r="AF33" s="5">
        <v>0</v>
      </c>
    </row>
    <row r="34" spans="1:32" ht="61.2" x14ac:dyDescent="0.2">
      <c r="A34" s="180"/>
      <c r="B34" s="183"/>
      <c r="C34" s="12" t="s">
        <v>0</v>
      </c>
      <c r="D34" s="12" t="s">
        <v>244</v>
      </c>
      <c r="E34" s="27">
        <f t="shared" si="2"/>
        <v>0</v>
      </c>
      <c r="F34" s="27">
        <f t="shared" si="3"/>
        <v>1</v>
      </c>
      <c r="G34" s="27">
        <v>0</v>
      </c>
      <c r="H34" s="9" t="s">
        <v>246</v>
      </c>
      <c r="I34" s="9" t="s">
        <v>242</v>
      </c>
      <c r="J34" s="4" t="s">
        <v>25</v>
      </c>
      <c r="K34" s="3" t="s">
        <v>257</v>
      </c>
      <c r="L34" s="3" t="s">
        <v>265</v>
      </c>
      <c r="M34" s="3" t="s">
        <v>231</v>
      </c>
      <c r="N34" s="5">
        <v>1</v>
      </c>
      <c r="O34" s="8">
        <f t="shared" ref="O34:O41" si="14">+N34/250</f>
        <v>4.0000000000000001E-3</v>
      </c>
      <c r="P34" s="6" t="str">
        <f t="shared" ref="P34:P41" si="15">IF(O34&lt;=0.15,"1",IF(AND(O34&gt;0.15,O34&lt;0.3),"2",IF(AND(O34&gt;=0.3),"3")))</f>
        <v>1</v>
      </c>
      <c r="Q34" s="5">
        <v>2</v>
      </c>
      <c r="R34" s="5">
        <v>2</v>
      </c>
      <c r="S34" s="5">
        <f t="shared" si="10"/>
        <v>1.7999999999999998</v>
      </c>
      <c r="T34" s="6" t="str">
        <f t="shared" si="11"/>
        <v>BAJO</v>
      </c>
      <c r="U34" s="7" t="s">
        <v>68</v>
      </c>
      <c r="V34" s="5" t="s">
        <v>153</v>
      </c>
      <c r="W34" s="7" t="s">
        <v>83</v>
      </c>
      <c r="X34" s="5">
        <v>1</v>
      </c>
      <c r="Y34" s="5">
        <f t="shared" si="12"/>
        <v>1.7999999999999998</v>
      </c>
      <c r="Z34" s="10" t="str">
        <f t="shared" si="13"/>
        <v>ACEPTABLE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</row>
    <row r="35" spans="1:32" ht="91.8" x14ac:dyDescent="0.2">
      <c r="A35" s="180"/>
      <c r="B35" s="183"/>
      <c r="C35" s="12" t="s">
        <v>24</v>
      </c>
      <c r="D35" s="12" t="s">
        <v>149</v>
      </c>
      <c r="E35" s="27">
        <f t="shared" si="2"/>
        <v>1</v>
      </c>
      <c r="F35" s="27">
        <f t="shared" si="3"/>
        <v>0</v>
      </c>
      <c r="G35" s="27">
        <v>0</v>
      </c>
      <c r="H35" s="9" t="s">
        <v>247</v>
      </c>
      <c r="I35" s="9" t="s">
        <v>242</v>
      </c>
      <c r="J35" s="4" t="s">
        <v>25</v>
      </c>
      <c r="K35" s="3" t="s">
        <v>258</v>
      </c>
      <c r="L35" s="3" t="s">
        <v>266</v>
      </c>
      <c r="M35" s="3" t="s">
        <v>231</v>
      </c>
      <c r="N35" s="5">
        <v>250</v>
      </c>
      <c r="O35" s="8">
        <f t="shared" si="14"/>
        <v>1</v>
      </c>
      <c r="P35" s="6" t="str">
        <f t="shared" si="15"/>
        <v>3</v>
      </c>
      <c r="Q35" s="5">
        <v>2</v>
      </c>
      <c r="R35" s="5">
        <v>2</v>
      </c>
      <c r="S35" s="5">
        <f t="shared" si="10"/>
        <v>2.2000000000000002</v>
      </c>
      <c r="T35" s="6" t="str">
        <f t="shared" si="11"/>
        <v>MEDIO</v>
      </c>
      <c r="U35" s="7" t="s">
        <v>68</v>
      </c>
      <c r="V35" s="5" t="s">
        <v>153</v>
      </c>
      <c r="W35" s="7" t="s">
        <v>83</v>
      </c>
      <c r="X35" s="5">
        <v>1</v>
      </c>
      <c r="Y35" s="5">
        <f t="shared" si="12"/>
        <v>2.2000000000000002</v>
      </c>
      <c r="Z35" s="10" t="str">
        <f t="shared" si="13"/>
        <v>ACEPTABLE</v>
      </c>
      <c r="AA35" s="5">
        <v>0</v>
      </c>
      <c r="AB35" s="5">
        <v>1</v>
      </c>
      <c r="AC35" s="5">
        <v>0</v>
      </c>
      <c r="AD35" s="5">
        <v>0</v>
      </c>
      <c r="AE35" s="5">
        <v>0</v>
      </c>
      <c r="AF35" s="5">
        <v>0</v>
      </c>
    </row>
    <row r="36" spans="1:32" ht="60.6" x14ac:dyDescent="0.2">
      <c r="A36" s="180"/>
      <c r="B36" s="183"/>
      <c r="C36" s="12" t="s">
        <v>24</v>
      </c>
      <c r="D36" s="12" t="s">
        <v>149</v>
      </c>
      <c r="E36" s="27">
        <f t="shared" si="2"/>
        <v>0</v>
      </c>
      <c r="F36" s="27">
        <f t="shared" si="3"/>
        <v>1</v>
      </c>
      <c r="G36" s="27">
        <v>0</v>
      </c>
      <c r="H36" s="9" t="s">
        <v>248</v>
      </c>
      <c r="I36" s="9" t="s">
        <v>242</v>
      </c>
      <c r="J36" s="4" t="s">
        <v>25</v>
      </c>
      <c r="K36" s="3" t="s">
        <v>259</v>
      </c>
      <c r="L36" s="3" t="s">
        <v>241</v>
      </c>
      <c r="M36" s="3" t="s">
        <v>231</v>
      </c>
      <c r="N36" s="5">
        <v>10</v>
      </c>
      <c r="O36" s="8">
        <f t="shared" si="14"/>
        <v>0.04</v>
      </c>
      <c r="P36" s="6" t="str">
        <f t="shared" si="15"/>
        <v>1</v>
      </c>
      <c r="Q36" s="5">
        <v>2</v>
      </c>
      <c r="R36" s="5">
        <v>2</v>
      </c>
      <c r="S36" s="5">
        <f t="shared" si="10"/>
        <v>1.7999999999999998</v>
      </c>
      <c r="T36" s="6" t="str">
        <f t="shared" si="11"/>
        <v>BAJO</v>
      </c>
      <c r="U36" s="7" t="s">
        <v>68</v>
      </c>
      <c r="V36" s="5" t="s">
        <v>153</v>
      </c>
      <c r="W36" s="7" t="s">
        <v>83</v>
      </c>
      <c r="X36" s="5">
        <v>1</v>
      </c>
      <c r="Y36" s="5">
        <f t="shared" si="12"/>
        <v>1.7999999999999998</v>
      </c>
      <c r="Z36" s="10" t="str">
        <f t="shared" si="13"/>
        <v>ACEPTABLE</v>
      </c>
      <c r="AA36" s="5">
        <v>0</v>
      </c>
      <c r="AB36" s="5">
        <v>1</v>
      </c>
      <c r="AC36" s="5">
        <v>0</v>
      </c>
      <c r="AD36" s="5">
        <v>0</v>
      </c>
      <c r="AE36" s="5">
        <v>0</v>
      </c>
      <c r="AF36" s="5">
        <v>0</v>
      </c>
    </row>
    <row r="37" spans="1:32" ht="61.2" x14ac:dyDescent="0.2">
      <c r="A37" s="180"/>
      <c r="B37" s="183"/>
      <c r="C37" s="12" t="s">
        <v>24</v>
      </c>
      <c r="D37" s="12" t="s">
        <v>149</v>
      </c>
      <c r="E37" s="27">
        <f t="shared" si="2"/>
        <v>1</v>
      </c>
      <c r="F37" s="27">
        <f t="shared" si="3"/>
        <v>0</v>
      </c>
      <c r="G37" s="27">
        <v>0</v>
      </c>
      <c r="H37" s="9" t="s">
        <v>249</v>
      </c>
      <c r="I37" s="9" t="s">
        <v>254</v>
      </c>
      <c r="J37" s="4" t="s">
        <v>25</v>
      </c>
      <c r="K37" s="3" t="s">
        <v>260</v>
      </c>
      <c r="L37" s="3" t="s">
        <v>266</v>
      </c>
      <c r="M37" s="3" t="s">
        <v>231</v>
      </c>
      <c r="N37" s="5">
        <v>250</v>
      </c>
      <c r="O37" s="8">
        <f t="shared" si="14"/>
        <v>1</v>
      </c>
      <c r="P37" s="6" t="str">
        <f t="shared" si="15"/>
        <v>3</v>
      </c>
      <c r="Q37" s="5">
        <v>2</v>
      </c>
      <c r="R37" s="5">
        <v>2</v>
      </c>
      <c r="S37" s="5">
        <f t="shared" si="10"/>
        <v>2.2000000000000002</v>
      </c>
      <c r="T37" s="6" t="str">
        <f t="shared" si="11"/>
        <v>MEDIO</v>
      </c>
      <c r="U37" s="7" t="s">
        <v>68</v>
      </c>
      <c r="V37" s="5" t="s">
        <v>153</v>
      </c>
      <c r="W37" s="7" t="s">
        <v>83</v>
      </c>
      <c r="X37" s="5">
        <v>1</v>
      </c>
      <c r="Y37" s="5">
        <f t="shared" si="12"/>
        <v>2.2000000000000002</v>
      </c>
      <c r="Z37" s="10" t="str">
        <f t="shared" si="13"/>
        <v>ACEPTABLE</v>
      </c>
      <c r="AA37" s="5">
        <v>0</v>
      </c>
      <c r="AB37" s="5">
        <v>1</v>
      </c>
      <c r="AC37" s="5">
        <v>0</v>
      </c>
      <c r="AD37" s="5">
        <v>0</v>
      </c>
      <c r="AE37" s="5">
        <v>0</v>
      </c>
      <c r="AF37" s="5">
        <v>0</v>
      </c>
    </row>
    <row r="38" spans="1:32" ht="60.6" x14ac:dyDescent="0.2">
      <c r="A38" s="180"/>
      <c r="B38" s="183"/>
      <c r="C38" s="12" t="s">
        <v>0</v>
      </c>
      <c r="D38" s="12" t="s">
        <v>244</v>
      </c>
      <c r="E38" s="27">
        <f t="shared" si="2"/>
        <v>1</v>
      </c>
      <c r="F38" s="27">
        <f t="shared" si="3"/>
        <v>0</v>
      </c>
      <c r="G38" s="27">
        <v>0</v>
      </c>
      <c r="H38" s="9" t="s">
        <v>250</v>
      </c>
      <c r="I38" s="9" t="s">
        <v>242</v>
      </c>
      <c r="J38" s="4" t="s">
        <v>25</v>
      </c>
      <c r="K38" s="3" t="s">
        <v>261</v>
      </c>
      <c r="L38" s="3" t="s">
        <v>265</v>
      </c>
      <c r="M38" s="3" t="s">
        <v>231</v>
      </c>
      <c r="N38" s="5">
        <v>250</v>
      </c>
      <c r="O38" s="8">
        <f t="shared" si="14"/>
        <v>1</v>
      </c>
      <c r="P38" s="6" t="str">
        <f t="shared" si="15"/>
        <v>3</v>
      </c>
      <c r="Q38" s="5">
        <v>2</v>
      </c>
      <c r="R38" s="5">
        <v>2</v>
      </c>
      <c r="S38" s="5">
        <f t="shared" si="10"/>
        <v>2.2000000000000002</v>
      </c>
      <c r="T38" s="6" t="str">
        <f t="shared" si="11"/>
        <v>MEDIO</v>
      </c>
      <c r="U38" s="7" t="s">
        <v>68</v>
      </c>
      <c r="V38" s="5" t="s">
        <v>153</v>
      </c>
      <c r="W38" s="7" t="s">
        <v>83</v>
      </c>
      <c r="X38" s="5">
        <v>1</v>
      </c>
      <c r="Y38" s="5">
        <f t="shared" si="12"/>
        <v>2.2000000000000002</v>
      </c>
      <c r="Z38" s="10" t="str">
        <f t="shared" si="13"/>
        <v>ACEPTABLE</v>
      </c>
      <c r="AA38" s="5">
        <v>0</v>
      </c>
      <c r="AB38" s="5">
        <v>1</v>
      </c>
      <c r="AC38" s="5">
        <v>0</v>
      </c>
      <c r="AD38" s="5">
        <v>0</v>
      </c>
      <c r="AE38" s="5">
        <v>0</v>
      </c>
      <c r="AF38" s="5">
        <v>0</v>
      </c>
    </row>
    <row r="39" spans="1:32" ht="60.6" x14ac:dyDescent="0.2">
      <c r="A39" s="180"/>
      <c r="B39" s="183"/>
      <c r="C39" s="12" t="s">
        <v>24</v>
      </c>
      <c r="D39" s="12" t="s">
        <v>256</v>
      </c>
      <c r="E39" s="27">
        <f t="shared" si="2"/>
        <v>0</v>
      </c>
      <c r="F39" s="27">
        <f t="shared" si="3"/>
        <v>1</v>
      </c>
      <c r="G39" s="27">
        <v>0</v>
      </c>
      <c r="H39" s="9" t="s">
        <v>251</v>
      </c>
      <c r="I39" s="9" t="s">
        <v>242</v>
      </c>
      <c r="J39" s="4" t="s">
        <v>25</v>
      </c>
      <c r="K39" s="3" t="s">
        <v>262</v>
      </c>
      <c r="L39" s="3" t="s">
        <v>265</v>
      </c>
      <c r="M39" s="3" t="s">
        <v>231</v>
      </c>
      <c r="N39" s="5">
        <v>25</v>
      </c>
      <c r="O39" s="8">
        <f t="shared" si="14"/>
        <v>0.1</v>
      </c>
      <c r="P39" s="6" t="str">
        <f t="shared" si="15"/>
        <v>1</v>
      </c>
      <c r="Q39" s="5">
        <v>2</v>
      </c>
      <c r="R39" s="5">
        <v>2</v>
      </c>
      <c r="S39" s="5">
        <f t="shared" si="10"/>
        <v>1.7999999999999998</v>
      </c>
      <c r="T39" s="6" t="str">
        <f t="shared" si="11"/>
        <v>BAJO</v>
      </c>
      <c r="U39" s="7" t="s">
        <v>68</v>
      </c>
      <c r="V39" s="5" t="s">
        <v>153</v>
      </c>
      <c r="W39" s="7" t="s">
        <v>83</v>
      </c>
      <c r="X39" s="5">
        <v>1</v>
      </c>
      <c r="Y39" s="5">
        <f t="shared" si="12"/>
        <v>1.7999999999999998</v>
      </c>
      <c r="Z39" s="10" t="str">
        <f t="shared" si="13"/>
        <v>ACEPTABLE</v>
      </c>
      <c r="AA39" s="5">
        <v>0</v>
      </c>
      <c r="AB39" s="5">
        <v>1</v>
      </c>
      <c r="AC39" s="5">
        <v>0</v>
      </c>
      <c r="AD39" s="5">
        <v>0</v>
      </c>
      <c r="AE39" s="5">
        <v>0</v>
      </c>
      <c r="AF39" s="5">
        <v>0</v>
      </c>
    </row>
    <row r="40" spans="1:32" ht="61.2" customHeight="1" x14ac:dyDescent="0.2">
      <c r="A40" s="180"/>
      <c r="B40" s="183"/>
      <c r="C40" s="12" t="s">
        <v>0</v>
      </c>
      <c r="D40" s="12" t="s">
        <v>244</v>
      </c>
      <c r="E40" s="27">
        <f t="shared" si="2"/>
        <v>0</v>
      </c>
      <c r="F40" s="27">
        <f t="shared" si="3"/>
        <v>1</v>
      </c>
      <c r="G40" s="27">
        <v>0</v>
      </c>
      <c r="H40" s="9" t="s">
        <v>252</v>
      </c>
      <c r="I40" s="9" t="s">
        <v>255</v>
      </c>
      <c r="J40" s="4" t="s">
        <v>25</v>
      </c>
      <c r="K40" s="3" t="s">
        <v>263</v>
      </c>
      <c r="L40" s="3" t="s">
        <v>265</v>
      </c>
      <c r="M40" s="3" t="s">
        <v>231</v>
      </c>
      <c r="N40" s="5">
        <v>1</v>
      </c>
      <c r="O40" s="8">
        <f t="shared" si="14"/>
        <v>4.0000000000000001E-3</v>
      </c>
      <c r="P40" s="6" t="str">
        <f t="shared" si="15"/>
        <v>1</v>
      </c>
      <c r="Q40" s="5">
        <v>2</v>
      </c>
      <c r="R40" s="5">
        <v>2</v>
      </c>
      <c r="S40" s="5">
        <f t="shared" si="10"/>
        <v>1.7999999999999998</v>
      </c>
      <c r="T40" s="6" t="str">
        <f t="shared" si="11"/>
        <v>BAJO</v>
      </c>
      <c r="U40" s="7" t="s">
        <v>68</v>
      </c>
      <c r="V40" s="5" t="s">
        <v>153</v>
      </c>
      <c r="W40" s="7" t="s">
        <v>83</v>
      </c>
      <c r="X40" s="5">
        <v>1</v>
      </c>
      <c r="Y40" s="5">
        <f t="shared" si="12"/>
        <v>1.7999999999999998</v>
      </c>
      <c r="Z40" s="10" t="str">
        <f t="shared" si="13"/>
        <v>ACEPTABLE</v>
      </c>
      <c r="AA40" s="5">
        <v>0</v>
      </c>
      <c r="AB40" s="5">
        <v>1</v>
      </c>
      <c r="AC40" s="5">
        <v>0</v>
      </c>
      <c r="AD40" s="5">
        <v>0</v>
      </c>
      <c r="AE40" s="5">
        <v>0</v>
      </c>
      <c r="AF40" s="5">
        <v>0</v>
      </c>
    </row>
    <row r="41" spans="1:32" ht="60.6" x14ac:dyDescent="0.2">
      <c r="A41" s="180"/>
      <c r="B41" s="183"/>
      <c r="C41" s="12" t="s">
        <v>24</v>
      </c>
      <c r="D41" s="12" t="s">
        <v>256</v>
      </c>
      <c r="E41" s="27">
        <f t="shared" si="2"/>
        <v>0</v>
      </c>
      <c r="F41" s="27">
        <f t="shared" si="3"/>
        <v>1</v>
      </c>
      <c r="G41" s="27">
        <v>0</v>
      </c>
      <c r="H41" s="9" t="s">
        <v>253</v>
      </c>
      <c r="I41" s="9" t="s">
        <v>242</v>
      </c>
      <c r="J41" s="4" t="s">
        <v>25</v>
      </c>
      <c r="K41" s="3" t="s">
        <v>264</v>
      </c>
      <c r="L41" s="3" t="s">
        <v>265</v>
      </c>
      <c r="M41" s="3" t="s">
        <v>231</v>
      </c>
      <c r="N41" s="5">
        <v>25</v>
      </c>
      <c r="O41" s="8">
        <f t="shared" si="14"/>
        <v>0.1</v>
      </c>
      <c r="P41" s="6" t="str">
        <f t="shared" si="15"/>
        <v>1</v>
      </c>
      <c r="Q41" s="5">
        <v>2</v>
      </c>
      <c r="R41" s="5">
        <v>2</v>
      </c>
      <c r="S41" s="5">
        <f t="shared" si="10"/>
        <v>1.7999999999999998</v>
      </c>
      <c r="T41" s="6" t="str">
        <f t="shared" si="11"/>
        <v>BAJO</v>
      </c>
      <c r="U41" s="7" t="s">
        <v>68</v>
      </c>
      <c r="V41" s="5" t="s">
        <v>153</v>
      </c>
      <c r="W41" s="7" t="s">
        <v>83</v>
      </c>
      <c r="X41" s="5">
        <v>1</v>
      </c>
      <c r="Y41" s="5">
        <f t="shared" si="12"/>
        <v>1.7999999999999998</v>
      </c>
      <c r="Z41" s="10" t="str">
        <f t="shared" si="13"/>
        <v>ACEPTABLE</v>
      </c>
      <c r="AA41" s="5">
        <v>0</v>
      </c>
      <c r="AB41" s="5">
        <v>1</v>
      </c>
      <c r="AC41" s="5">
        <v>0</v>
      </c>
      <c r="AD41" s="5">
        <v>0</v>
      </c>
      <c r="AE41" s="5">
        <v>0</v>
      </c>
      <c r="AF41" s="5">
        <v>0</v>
      </c>
    </row>
  </sheetData>
  <mergeCells count="48">
    <mergeCell ref="Y6:Y7"/>
    <mergeCell ref="AC6:AC7"/>
    <mergeCell ref="AD6:AD7"/>
    <mergeCell ref="AE6:AE7"/>
    <mergeCell ref="AF6:AF7"/>
    <mergeCell ref="AA6:AA7"/>
    <mergeCell ref="AB6:AB7"/>
    <mergeCell ref="U6:V6"/>
    <mergeCell ref="W6:W7"/>
    <mergeCell ref="X6:X7"/>
    <mergeCell ref="L6:L7"/>
    <mergeCell ref="N6:P6"/>
    <mergeCell ref="Q6:Q7"/>
    <mergeCell ref="R6:R7"/>
    <mergeCell ref="M6:M7"/>
    <mergeCell ref="S6:S7"/>
    <mergeCell ref="T6:T7"/>
    <mergeCell ref="H6:H7"/>
    <mergeCell ref="I6:I7"/>
    <mergeCell ref="J6:K6"/>
    <mergeCell ref="J5:M5"/>
    <mergeCell ref="A9:A41"/>
    <mergeCell ref="B9:B41"/>
    <mergeCell ref="A4:G4"/>
    <mergeCell ref="H4:T4"/>
    <mergeCell ref="U4:Z4"/>
    <mergeCell ref="AA4:AF5"/>
    <mergeCell ref="A5:A7"/>
    <mergeCell ref="B5:B7"/>
    <mergeCell ref="C5:C7"/>
    <mergeCell ref="D5:D7"/>
    <mergeCell ref="E5:G5"/>
    <mergeCell ref="H5:I5"/>
    <mergeCell ref="N5:T5"/>
    <mergeCell ref="U5:Y5"/>
    <mergeCell ref="Z5:Z7"/>
    <mergeCell ref="E6:E7"/>
    <mergeCell ref="F6:F7"/>
    <mergeCell ref="G6:G7"/>
    <mergeCell ref="A1:A3"/>
    <mergeCell ref="B1:Z1"/>
    <mergeCell ref="AA1:AC1"/>
    <mergeCell ref="AD1:AF1"/>
    <mergeCell ref="B2:Z3"/>
    <mergeCell ref="AA2:AC2"/>
    <mergeCell ref="AD2:AF2"/>
    <mergeCell ref="AA3:AC3"/>
    <mergeCell ref="AD3:AF3"/>
  </mergeCells>
  <conditionalFormatting sqref="P9:P41">
    <cfRule type="cellIs" dxfId="109" priority="4" operator="greaterThan">
      <formula>0</formula>
    </cfRule>
    <cfRule type="cellIs" dxfId="108" priority="5" stopIfTrue="1" operator="equal">
      <formula>"ALTO"</formula>
    </cfRule>
    <cfRule type="cellIs" dxfId="107" priority="6" stopIfTrue="1" operator="equal">
      <formula>"MEDIO"</formula>
    </cfRule>
    <cfRule type="cellIs" dxfId="106" priority="7" stopIfTrue="1" operator="equal">
      <formula>"BAJO"</formula>
    </cfRule>
  </conditionalFormatting>
  <conditionalFormatting sqref="T9:T41">
    <cfRule type="cellIs" dxfId="105" priority="8" stopIfTrue="1" operator="equal">
      <formula>"ALTO"</formula>
    </cfRule>
    <cfRule type="cellIs" dxfId="104" priority="9" stopIfTrue="1" operator="equal">
      <formula>"MEDIO"</formula>
    </cfRule>
    <cfRule type="cellIs" dxfId="103" priority="10" stopIfTrue="1" operator="equal">
      <formula>"BAJO"</formula>
    </cfRule>
  </conditionalFormatting>
  <conditionalFormatting sqref="Z9:Z41">
    <cfRule type="cellIs" dxfId="102" priority="1" stopIfTrue="1" operator="equal">
      <formula>"SIGNIFICATIVO"</formula>
    </cfRule>
    <cfRule type="cellIs" dxfId="101" priority="2" stopIfTrue="1" operator="equal">
      <formula>"MODERADO"</formula>
    </cfRule>
    <cfRule type="cellIs" dxfId="100" priority="3" stopIfTrue="1" operator="equal">
      <formula>"ACEPTABLE"</formula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"/>
  <dimension ref="A1:AF24"/>
  <sheetViews>
    <sheetView topLeftCell="Q1" workbookViewId="0">
      <selection activeCell="Q6" sqref="Q6:Q7"/>
    </sheetView>
  </sheetViews>
  <sheetFormatPr baseColWidth="10" defaultColWidth="11.44140625" defaultRowHeight="10.199999999999999" x14ac:dyDescent="0.2"/>
  <cols>
    <col min="1" max="1" width="20.88671875" style="1" customWidth="1"/>
    <col min="2" max="2" width="19.5546875" style="1" customWidth="1"/>
    <col min="3" max="3" width="16.33203125" style="1" bestFit="1" customWidth="1"/>
    <col min="4" max="4" width="24" style="1" customWidth="1"/>
    <col min="5" max="7" width="6.6640625" style="2" customWidth="1"/>
    <col min="8" max="8" width="29.33203125" style="1" customWidth="1"/>
    <col min="9" max="9" width="31.44140625" style="1" customWidth="1"/>
    <col min="10" max="10" width="20.33203125" style="1" customWidth="1"/>
    <col min="11" max="11" width="24.6640625" style="1" customWidth="1"/>
    <col min="12" max="13" width="16.332031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2" width="16.6640625" style="1" customWidth="1"/>
    <col min="23" max="28" width="6.6640625" style="1" customWidth="1"/>
    <col min="29" max="16384" width="11.44140625" style="1"/>
  </cols>
  <sheetData>
    <row r="1" spans="1:32" customFormat="1" ht="31.5" customHeight="1" x14ac:dyDescent="0.4">
      <c r="A1" s="184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36" t="s">
        <v>15</v>
      </c>
      <c r="AB1" s="136"/>
      <c r="AC1" s="127"/>
      <c r="AD1" s="128" t="s">
        <v>344</v>
      </c>
      <c r="AE1" s="128"/>
      <c r="AF1" s="128"/>
    </row>
    <row r="2" spans="1:32" customFormat="1" ht="21.75" customHeight="1" x14ac:dyDescent="0.25">
      <c r="A2" s="184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36" t="s">
        <v>86</v>
      </c>
      <c r="AB2" s="136"/>
      <c r="AC2" s="127"/>
      <c r="AD2" s="137">
        <v>4</v>
      </c>
      <c r="AE2" s="138"/>
      <c r="AF2" s="139"/>
    </row>
    <row r="3" spans="1:32" customFormat="1" ht="25.5" customHeight="1" x14ac:dyDescent="0.25">
      <c r="A3" s="184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36" t="s">
        <v>17</v>
      </c>
      <c r="AB3" s="136"/>
      <c r="AC3" s="127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212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205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11</v>
      </c>
      <c r="I6" s="142" t="s">
        <v>12</v>
      </c>
      <c r="J6" s="142" t="s">
        <v>179</v>
      </c>
      <c r="K6" s="142"/>
      <c r="L6" s="142" t="s">
        <v>188</v>
      </c>
      <c r="M6" s="173" t="s">
        <v>207</v>
      </c>
      <c r="N6" s="142" t="s">
        <v>181</v>
      </c>
      <c r="O6" s="142"/>
      <c r="P6" s="142"/>
      <c r="Q6" s="142" t="s">
        <v>190</v>
      </c>
      <c r="R6" s="142" t="s">
        <v>210</v>
      </c>
      <c r="S6" s="142" t="s">
        <v>184</v>
      </c>
      <c r="T6" s="142" t="s">
        <v>185</v>
      </c>
      <c r="U6" s="142" t="s">
        <v>194</v>
      </c>
      <c r="V6" s="142"/>
      <c r="W6" s="142" t="s">
        <v>202</v>
      </c>
      <c r="X6" s="142" t="s">
        <v>203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x14ac:dyDescent="0.2">
      <c r="A8" s="11"/>
      <c r="B8" s="15"/>
      <c r="C8" s="13"/>
      <c r="D8" s="13"/>
      <c r="E8" s="16"/>
      <c r="F8" s="17"/>
      <c r="G8" s="17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4"/>
      <c r="W8" s="14"/>
      <c r="X8" s="14"/>
      <c r="Y8" s="14"/>
      <c r="Z8" s="14"/>
      <c r="AA8" s="14"/>
      <c r="AB8" s="14"/>
    </row>
    <row r="9" spans="1:32" ht="78.75" customHeight="1" x14ac:dyDescent="0.2">
      <c r="A9" s="155" t="s">
        <v>130</v>
      </c>
      <c r="B9" s="172" t="s">
        <v>131</v>
      </c>
      <c r="C9" s="12" t="s">
        <v>0</v>
      </c>
      <c r="D9" s="12" t="s">
        <v>132</v>
      </c>
      <c r="E9" s="27">
        <f>IF(N9&gt;200,1,0)</f>
        <v>1</v>
      </c>
      <c r="F9" s="27">
        <f>IF(N9&lt;200,1,0)</f>
        <v>0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35</v>
      </c>
      <c r="L9" s="3" t="s">
        <v>35</v>
      </c>
      <c r="M9" s="3" t="s">
        <v>234</v>
      </c>
      <c r="N9" s="5">
        <v>250</v>
      </c>
      <c r="O9" s="8">
        <f>+N9/250</f>
        <v>1</v>
      </c>
      <c r="P9" s="6" t="str">
        <f>IF(O9&lt;=0.15,"1",IF(AND(O9&gt;0.15,O9&lt;0.3),"2",IF(AND(O9&gt;=0.3),"3")))</f>
        <v>3</v>
      </c>
      <c r="Q9" s="5">
        <v>2</v>
      </c>
      <c r="R9" s="5">
        <v>1</v>
      </c>
      <c r="S9" s="5">
        <f t="shared" ref="S9:S24" si="0">+(P9*0.2)+(Q9*0.5)+(R9*0.3)</f>
        <v>1.9000000000000001</v>
      </c>
      <c r="T9" s="6" t="str">
        <f t="shared" ref="T9:T24" si="1">IF(S9&lt;=2,"BAJO",IF(AND(S9&gt;2,S9&lt;2.5),"MEDIO",IF(AND(S9&gt;=2.5),"ALTO")))</f>
        <v>BAJO</v>
      </c>
      <c r="U9" s="7" t="s">
        <v>53</v>
      </c>
      <c r="V9" s="5" t="s">
        <v>153</v>
      </c>
      <c r="W9" s="7" t="s">
        <v>54</v>
      </c>
      <c r="X9" s="5">
        <v>1</v>
      </c>
      <c r="Y9" s="5">
        <f>+X9*S9</f>
        <v>1.9000000000000001</v>
      </c>
      <c r="Z9" s="10" t="str">
        <f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0</v>
      </c>
      <c r="AE9" s="5">
        <v>1</v>
      </c>
      <c r="AF9" s="5">
        <v>1</v>
      </c>
    </row>
    <row r="10" spans="1:32" ht="71.400000000000006" customHeight="1" x14ac:dyDescent="0.2">
      <c r="A10" s="155"/>
      <c r="B10" s="172"/>
      <c r="C10" s="12" t="s">
        <v>0</v>
      </c>
      <c r="D10" s="12" t="s">
        <v>132</v>
      </c>
      <c r="E10" s="27">
        <f t="shared" ref="E10:E24" si="2">IF(N10&gt;200,1,0)</f>
        <v>0</v>
      </c>
      <c r="F10" s="27">
        <f t="shared" ref="F10:F24" si="3">IF(N10&lt;200,1,0)</f>
        <v>1</v>
      </c>
      <c r="G10" s="27">
        <v>0</v>
      </c>
      <c r="H10" s="9" t="s">
        <v>31</v>
      </c>
      <c r="I10" s="9" t="s">
        <v>42</v>
      </c>
      <c r="J10" s="4" t="s">
        <v>25</v>
      </c>
      <c r="K10" s="3" t="s">
        <v>43</v>
      </c>
      <c r="L10" s="3" t="s">
        <v>69</v>
      </c>
      <c r="M10" s="3" t="s">
        <v>234</v>
      </c>
      <c r="N10" s="5">
        <v>3</v>
      </c>
      <c r="O10" s="8">
        <f t="shared" ref="O10:O19" si="4">+N10/250</f>
        <v>1.2E-2</v>
      </c>
      <c r="P10" s="6" t="str">
        <f t="shared" ref="P10:P19" si="5">IF(O10&lt;=0.15,"1",IF(AND(O10&gt;0.15,O10&lt;0.3),"2",IF(AND(O10&gt;=0.3),"3")))</f>
        <v>1</v>
      </c>
      <c r="Q10" s="5">
        <v>2</v>
      </c>
      <c r="R10" s="5">
        <v>2</v>
      </c>
      <c r="S10" s="5">
        <f t="shared" si="0"/>
        <v>1.7999999999999998</v>
      </c>
      <c r="T10" s="6" t="str">
        <f t="shared" si="1"/>
        <v>BAJO</v>
      </c>
      <c r="U10" s="7" t="s">
        <v>91</v>
      </c>
      <c r="V10" s="5" t="s">
        <v>153</v>
      </c>
      <c r="W10" s="7" t="s">
        <v>55</v>
      </c>
      <c r="X10" s="5">
        <v>1</v>
      </c>
      <c r="Y10" s="5">
        <f t="shared" ref="Y10:Y24" si="6">+X10*S10</f>
        <v>1.7999999999999998</v>
      </c>
      <c r="Z10" s="10" t="str">
        <f t="shared" ref="Z10:Z24" si="7">IF(Y10&lt;=3,"ACEPTABLE",IF(AND(Y10&gt;3,Y10&lt;6),"MODERADO",IF(AND(Y10&gt;=6),"SIGNIFICATIVO")))</f>
        <v>ACEPTABLE</v>
      </c>
      <c r="AA10" s="5">
        <v>0</v>
      </c>
      <c r="AB10" s="5">
        <v>1</v>
      </c>
      <c r="AC10" s="5">
        <v>0</v>
      </c>
      <c r="AD10" s="5">
        <v>1</v>
      </c>
      <c r="AE10" s="5">
        <v>1</v>
      </c>
      <c r="AF10" s="5">
        <v>1</v>
      </c>
    </row>
    <row r="11" spans="1:32" ht="61.2" x14ac:dyDescent="0.2">
      <c r="A11" s="155"/>
      <c r="B11" s="172"/>
      <c r="C11" s="12" t="s">
        <v>0</v>
      </c>
      <c r="D11" s="12" t="s">
        <v>132</v>
      </c>
      <c r="E11" s="27">
        <f t="shared" si="2"/>
        <v>1</v>
      </c>
      <c r="F11" s="27">
        <f t="shared" si="3"/>
        <v>0</v>
      </c>
      <c r="G11" s="27">
        <v>0</v>
      </c>
      <c r="H11" s="9" t="s">
        <v>31</v>
      </c>
      <c r="I11" s="9" t="s">
        <v>41</v>
      </c>
      <c r="J11" s="4" t="s">
        <v>25</v>
      </c>
      <c r="K11" s="3" t="s">
        <v>98</v>
      </c>
      <c r="L11" s="3" t="s">
        <v>104</v>
      </c>
      <c r="M11" s="3" t="s">
        <v>234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99</v>
      </c>
      <c r="V11" s="5" t="s">
        <v>153</v>
      </c>
      <c r="W11" s="7" t="s">
        <v>96</v>
      </c>
      <c r="X11" s="5">
        <v>2</v>
      </c>
      <c r="Y11" s="5">
        <f t="shared" si="6"/>
        <v>2.8000000000000003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142.94999999999999" customHeight="1" x14ac:dyDescent="0.2">
      <c r="A12" s="155"/>
      <c r="B12" s="172"/>
      <c r="C12" s="12" t="s">
        <v>0</v>
      </c>
      <c r="D12" s="12" t="s">
        <v>132</v>
      </c>
      <c r="E12" s="27">
        <f t="shared" si="2"/>
        <v>1</v>
      </c>
      <c r="F12" s="27">
        <f t="shared" si="3"/>
        <v>0</v>
      </c>
      <c r="G12" s="27">
        <v>0</v>
      </c>
      <c r="H12" s="9" t="s">
        <v>33</v>
      </c>
      <c r="I12" s="9" t="s">
        <v>56</v>
      </c>
      <c r="J12" s="4" t="s">
        <v>25</v>
      </c>
      <c r="K12" s="3" t="s">
        <v>39</v>
      </c>
      <c r="L12" s="3" t="s">
        <v>49</v>
      </c>
      <c r="M12" s="3" t="s">
        <v>232</v>
      </c>
      <c r="N12" s="5">
        <v>250</v>
      </c>
      <c r="O12" s="8">
        <f t="shared" si="4"/>
        <v>1</v>
      </c>
      <c r="P12" s="6" t="str">
        <f t="shared" si="5"/>
        <v>3</v>
      </c>
      <c r="Q12" s="5">
        <v>1</v>
      </c>
      <c r="R12" s="5">
        <v>1</v>
      </c>
      <c r="S12" s="5">
        <f t="shared" si="0"/>
        <v>1.4000000000000001</v>
      </c>
      <c r="T12" s="6" t="str">
        <f t="shared" si="1"/>
        <v>BAJO</v>
      </c>
      <c r="U12" s="7" t="s">
        <v>22</v>
      </c>
      <c r="V12" s="5" t="s">
        <v>153</v>
      </c>
      <c r="W12" s="7" t="s">
        <v>85</v>
      </c>
      <c r="X12" s="5">
        <v>1</v>
      </c>
      <c r="Y12" s="5">
        <f t="shared" si="6"/>
        <v>1.4000000000000001</v>
      </c>
      <c r="Z12" s="10" t="str">
        <f t="shared" si="7"/>
        <v>ACEPTABLE</v>
      </c>
      <c r="AA12" s="5">
        <v>0</v>
      </c>
      <c r="AB12" s="5">
        <v>1</v>
      </c>
      <c r="AC12" s="5">
        <v>1</v>
      </c>
      <c r="AD12" s="5">
        <v>1</v>
      </c>
      <c r="AE12" s="5">
        <v>1</v>
      </c>
      <c r="AF12" s="5">
        <v>1</v>
      </c>
    </row>
    <row r="13" spans="1:32" ht="61.2" x14ac:dyDescent="0.2">
      <c r="A13" s="155"/>
      <c r="B13" s="172"/>
      <c r="C13" s="12" t="s">
        <v>0</v>
      </c>
      <c r="D13" s="12" t="s">
        <v>132</v>
      </c>
      <c r="E13" s="27">
        <f t="shared" si="2"/>
        <v>0</v>
      </c>
      <c r="F13" s="27">
        <f t="shared" si="3"/>
        <v>1</v>
      </c>
      <c r="G13" s="27">
        <v>0</v>
      </c>
      <c r="H13" s="9" t="s">
        <v>33</v>
      </c>
      <c r="I13" s="9" t="s">
        <v>57</v>
      </c>
      <c r="J13" s="4" t="s">
        <v>25</v>
      </c>
      <c r="K13" s="3" t="s">
        <v>37</v>
      </c>
      <c r="L13" s="3" t="s">
        <v>48</v>
      </c>
      <c r="M13" s="3" t="s">
        <v>234</v>
      </c>
      <c r="N13" s="5">
        <v>12</v>
      </c>
      <c r="O13" s="8">
        <f t="shared" si="4"/>
        <v>4.8000000000000001E-2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92</v>
      </c>
      <c r="V13" s="5" t="s">
        <v>153</v>
      </c>
      <c r="W13" s="7" t="s">
        <v>54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0</v>
      </c>
      <c r="AD13" s="5">
        <v>1</v>
      </c>
      <c r="AE13" s="5">
        <v>1</v>
      </c>
      <c r="AF13" s="5">
        <v>1</v>
      </c>
    </row>
    <row r="14" spans="1:32" ht="71.400000000000006" customHeight="1" x14ac:dyDescent="0.2">
      <c r="A14" s="155"/>
      <c r="B14" s="172"/>
      <c r="C14" s="12" t="s">
        <v>0</v>
      </c>
      <c r="D14" s="12" t="s">
        <v>132</v>
      </c>
      <c r="E14" s="27">
        <f t="shared" si="2"/>
        <v>0</v>
      </c>
      <c r="F14" s="27">
        <f t="shared" si="3"/>
        <v>1</v>
      </c>
      <c r="G14" s="27">
        <v>0</v>
      </c>
      <c r="H14" s="9" t="s">
        <v>32</v>
      </c>
      <c r="I14" s="9" t="s">
        <v>58</v>
      </c>
      <c r="J14" s="4" t="s">
        <v>25</v>
      </c>
      <c r="K14" s="3" t="s">
        <v>37</v>
      </c>
      <c r="L14" s="3" t="s">
        <v>69</v>
      </c>
      <c r="M14" s="3" t="s">
        <v>221</v>
      </c>
      <c r="N14" s="5">
        <v>3</v>
      </c>
      <c r="O14" s="8">
        <f t="shared" si="4"/>
        <v>1.2E-2</v>
      </c>
      <c r="P14" s="6" t="str">
        <f t="shared" si="5"/>
        <v>1</v>
      </c>
      <c r="Q14" s="5">
        <v>2</v>
      </c>
      <c r="R14" s="5">
        <v>2</v>
      </c>
      <c r="S14" s="5">
        <f t="shared" si="0"/>
        <v>1.7999999999999998</v>
      </c>
      <c r="T14" s="6" t="str">
        <f t="shared" si="1"/>
        <v>BAJO</v>
      </c>
      <c r="U14" s="7" t="s">
        <v>91</v>
      </c>
      <c r="V14" s="5" t="s">
        <v>153</v>
      </c>
      <c r="W14" s="7" t="s">
        <v>55</v>
      </c>
      <c r="X14" s="5">
        <v>1</v>
      </c>
      <c r="Y14" s="5">
        <f t="shared" si="6"/>
        <v>1.7999999999999998</v>
      </c>
      <c r="Z14" s="10" t="str">
        <f t="shared" si="7"/>
        <v>ACEPTABLE</v>
      </c>
      <c r="AA14" s="5">
        <v>0</v>
      </c>
      <c r="AB14" s="5">
        <v>1</v>
      </c>
      <c r="AC14" s="5">
        <v>1</v>
      </c>
      <c r="AD14" s="5">
        <v>1</v>
      </c>
      <c r="AE14" s="5">
        <v>1</v>
      </c>
      <c r="AF14" s="5">
        <v>1</v>
      </c>
    </row>
    <row r="15" spans="1:32" ht="61.2" x14ac:dyDescent="0.2">
      <c r="A15" s="155"/>
      <c r="B15" s="172"/>
      <c r="C15" s="12" t="s">
        <v>0</v>
      </c>
      <c r="D15" s="12" t="s">
        <v>132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62</v>
      </c>
      <c r="J15" s="4" t="s">
        <v>25</v>
      </c>
      <c r="K15" s="3" t="s">
        <v>126</v>
      </c>
      <c r="L15" s="3" t="s">
        <v>104</v>
      </c>
      <c r="M15" s="3" t="s">
        <v>221</v>
      </c>
      <c r="N15" s="5">
        <v>250</v>
      </c>
      <c r="O15" s="8">
        <f t="shared" si="4"/>
        <v>1</v>
      </c>
      <c r="P15" s="6" t="str">
        <f t="shared" si="5"/>
        <v>3</v>
      </c>
      <c r="Q15" s="5">
        <v>2</v>
      </c>
      <c r="R15" s="5">
        <v>1</v>
      </c>
      <c r="S15" s="5">
        <f t="shared" si="0"/>
        <v>1.9000000000000001</v>
      </c>
      <c r="T15" s="6" t="str">
        <f t="shared" si="1"/>
        <v>BAJO</v>
      </c>
      <c r="U15" s="7" t="s">
        <v>59</v>
      </c>
      <c r="V15" s="5" t="s">
        <v>153</v>
      </c>
      <c r="W15" s="7" t="s">
        <v>78</v>
      </c>
      <c r="X15" s="5">
        <v>1</v>
      </c>
      <c r="Y15" s="5">
        <f t="shared" si="6"/>
        <v>1.9000000000000001</v>
      </c>
      <c r="Z15" s="10" t="str">
        <f t="shared" si="7"/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1</v>
      </c>
      <c r="AF15" s="5">
        <v>1</v>
      </c>
    </row>
    <row r="16" spans="1:32" ht="61.2" customHeight="1" x14ac:dyDescent="0.2">
      <c r="A16" s="155"/>
      <c r="B16" s="172"/>
      <c r="C16" s="12" t="s">
        <v>0</v>
      </c>
      <c r="D16" s="12" t="s">
        <v>132</v>
      </c>
      <c r="E16" s="27">
        <f t="shared" si="2"/>
        <v>1</v>
      </c>
      <c r="F16" s="27">
        <f t="shared" si="3"/>
        <v>0</v>
      </c>
      <c r="G16" s="27">
        <v>0</v>
      </c>
      <c r="H16" s="9" t="s">
        <v>61</v>
      </c>
      <c r="I16" s="9" t="s">
        <v>87</v>
      </c>
      <c r="J16" s="4" t="s">
        <v>25</v>
      </c>
      <c r="K16" s="3" t="s">
        <v>64</v>
      </c>
      <c r="L16" s="3" t="s">
        <v>65</v>
      </c>
      <c r="M16" s="3" t="s">
        <v>221</v>
      </c>
      <c r="N16" s="5">
        <v>250</v>
      </c>
      <c r="O16" s="8">
        <f t="shared" si="4"/>
        <v>1</v>
      </c>
      <c r="P16" s="6" t="str">
        <f t="shared" si="5"/>
        <v>3</v>
      </c>
      <c r="Q16" s="5">
        <v>1</v>
      </c>
      <c r="R16" s="5">
        <v>1</v>
      </c>
      <c r="S16" s="5">
        <f t="shared" si="0"/>
        <v>1.4000000000000001</v>
      </c>
      <c r="T16" s="6" t="str">
        <f t="shared" si="1"/>
        <v>BAJO</v>
      </c>
      <c r="U16" s="7" t="s">
        <v>88</v>
      </c>
      <c r="V16" s="5" t="s">
        <v>153</v>
      </c>
      <c r="W16" s="7" t="s">
        <v>83</v>
      </c>
      <c r="X16" s="5">
        <v>1</v>
      </c>
      <c r="Y16" s="5">
        <f t="shared" si="6"/>
        <v>1.4000000000000001</v>
      </c>
      <c r="Z16" s="10" t="str">
        <f>IF(Y16&lt;=2,"ACEPTABLE",IF(AND(Y16&gt;2,Y16&lt;6),"MODERADO",IF(AND(Y16&gt;=6),"SIGNIFICATIVO")))</f>
        <v>ACEPTABLE</v>
      </c>
      <c r="AA16" s="5">
        <v>0</v>
      </c>
      <c r="AB16" s="5">
        <v>1</v>
      </c>
      <c r="AC16" s="5">
        <v>0</v>
      </c>
      <c r="AD16" s="5">
        <v>0</v>
      </c>
      <c r="AE16" s="5">
        <v>0</v>
      </c>
      <c r="AF16" s="5">
        <v>1</v>
      </c>
    </row>
    <row r="17" spans="1:32" ht="61.2" customHeight="1" x14ac:dyDescent="0.2">
      <c r="A17" s="155"/>
      <c r="B17" s="172"/>
      <c r="C17" s="12" t="s">
        <v>0</v>
      </c>
      <c r="D17" s="12" t="s">
        <v>132</v>
      </c>
      <c r="E17" s="27">
        <f t="shared" si="2"/>
        <v>0</v>
      </c>
      <c r="F17" s="27">
        <f t="shared" si="3"/>
        <v>1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37</v>
      </c>
      <c r="L17" s="3" t="s">
        <v>97</v>
      </c>
      <c r="M17" s="3" t="s">
        <v>221</v>
      </c>
      <c r="N17" s="5">
        <v>52</v>
      </c>
      <c r="O17" s="8">
        <f t="shared" si="4"/>
        <v>0.20799999999999999</v>
      </c>
      <c r="P17" s="6" t="str">
        <f t="shared" si="5"/>
        <v>2</v>
      </c>
      <c r="Q17" s="5">
        <v>2</v>
      </c>
      <c r="R17" s="5">
        <v>1</v>
      </c>
      <c r="S17" s="5">
        <f t="shared" si="0"/>
        <v>1.7</v>
      </c>
      <c r="T17" s="6" t="str">
        <f t="shared" si="1"/>
        <v>BAJO</v>
      </c>
      <c r="U17" s="7" t="s">
        <v>93</v>
      </c>
      <c r="V17" s="5" t="s">
        <v>153</v>
      </c>
      <c r="W17" s="7" t="s">
        <v>83</v>
      </c>
      <c r="X17" s="5">
        <v>1</v>
      </c>
      <c r="Y17" s="5">
        <f t="shared" si="6"/>
        <v>1.7</v>
      </c>
      <c r="Z17" s="10" t="str">
        <f t="shared" si="7"/>
        <v>ACEPTABLE</v>
      </c>
      <c r="AA17" s="5">
        <v>1</v>
      </c>
      <c r="AB17" s="5">
        <v>1</v>
      </c>
      <c r="AC17" s="5">
        <v>1</v>
      </c>
      <c r="AD17" s="5">
        <v>1</v>
      </c>
      <c r="AE17" s="5">
        <v>1</v>
      </c>
      <c r="AF17" s="5">
        <v>1</v>
      </c>
    </row>
    <row r="18" spans="1:32" ht="61.2" x14ac:dyDescent="0.2">
      <c r="A18" s="155"/>
      <c r="B18" s="172"/>
      <c r="C18" s="12" t="s">
        <v>0</v>
      </c>
      <c r="D18" s="12" t="s">
        <v>132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45</v>
      </c>
      <c r="J18" s="4" t="s">
        <v>25</v>
      </c>
      <c r="K18" s="3" t="s">
        <v>126</v>
      </c>
      <c r="L18" s="3" t="s">
        <v>104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2</v>
      </c>
      <c r="R18" s="5">
        <v>1</v>
      </c>
      <c r="S18" s="5">
        <f t="shared" si="0"/>
        <v>1.9000000000000001</v>
      </c>
      <c r="T18" s="6" t="str">
        <f t="shared" si="1"/>
        <v>BAJO</v>
      </c>
      <c r="U18" s="7" t="s">
        <v>59</v>
      </c>
      <c r="V18" s="5" t="s">
        <v>153</v>
      </c>
      <c r="W18" s="7" t="s">
        <v>78</v>
      </c>
      <c r="X18" s="5">
        <v>1</v>
      </c>
      <c r="Y18" s="5">
        <f t="shared" si="6"/>
        <v>1.9000000000000001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1</v>
      </c>
      <c r="AF18" s="5">
        <v>1</v>
      </c>
    </row>
    <row r="19" spans="1:32" ht="61.2" customHeight="1" x14ac:dyDescent="0.2">
      <c r="A19" s="155"/>
      <c r="B19" s="172"/>
      <c r="C19" s="12" t="s">
        <v>0</v>
      </c>
      <c r="D19" s="12" t="s">
        <v>132</v>
      </c>
      <c r="E19" s="27">
        <f t="shared" si="2"/>
        <v>1</v>
      </c>
      <c r="F19" s="27">
        <f t="shared" si="3"/>
        <v>0</v>
      </c>
      <c r="G19" s="27">
        <v>0</v>
      </c>
      <c r="H19" s="9" t="s">
        <v>63</v>
      </c>
      <c r="I19" s="9" t="s">
        <v>63</v>
      </c>
      <c r="J19" s="4" t="s">
        <v>25</v>
      </c>
      <c r="K19" s="3" t="s">
        <v>66</v>
      </c>
      <c r="L19" s="3" t="s">
        <v>67</v>
      </c>
      <c r="M19" s="3" t="s">
        <v>221</v>
      </c>
      <c r="N19" s="5">
        <v>250</v>
      </c>
      <c r="O19" s="8">
        <f t="shared" si="4"/>
        <v>1</v>
      </c>
      <c r="P19" s="6" t="str">
        <f t="shared" si="5"/>
        <v>3</v>
      </c>
      <c r="Q19" s="5">
        <v>1</v>
      </c>
      <c r="R19" s="5">
        <v>1</v>
      </c>
      <c r="S19" s="5">
        <f t="shared" si="0"/>
        <v>1.4000000000000001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1.4000000000000001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122.4" customHeight="1" x14ac:dyDescent="0.2">
      <c r="A20" s="155"/>
      <c r="B20" s="172"/>
      <c r="C20" s="12" t="s">
        <v>0</v>
      </c>
      <c r="D20" s="12" t="s">
        <v>148</v>
      </c>
      <c r="E20" s="27">
        <f t="shared" si="2"/>
        <v>1</v>
      </c>
      <c r="F20" s="27">
        <f t="shared" si="3"/>
        <v>0</v>
      </c>
      <c r="G20" s="27">
        <v>0</v>
      </c>
      <c r="H20" s="9" t="s">
        <v>239</v>
      </c>
      <c r="I20" s="9" t="s">
        <v>240</v>
      </c>
      <c r="J20" s="4" t="s">
        <v>25</v>
      </c>
      <c r="K20" s="3" t="s">
        <v>66</v>
      </c>
      <c r="L20" s="3" t="s">
        <v>238</v>
      </c>
      <c r="M20" s="3" t="s">
        <v>231</v>
      </c>
      <c r="N20" s="5">
        <v>250</v>
      </c>
      <c r="O20" s="8">
        <f>+N20/250</f>
        <v>1</v>
      </c>
      <c r="P20" s="6" t="str">
        <f>IF(O20&lt;=0.15,"1",IF(AND(O20&gt;0.15,O20&lt;0.3),"2",IF(AND(O20&gt;=0.3),"3")))</f>
        <v>3</v>
      </c>
      <c r="Q20" s="5">
        <v>1</v>
      </c>
      <c r="R20" s="5">
        <v>2</v>
      </c>
      <c r="S20" s="5">
        <f t="shared" si="0"/>
        <v>1.7000000000000002</v>
      </c>
      <c r="T20" s="6" t="str">
        <f t="shared" si="1"/>
        <v>BAJO</v>
      </c>
      <c r="U20" s="7" t="s">
        <v>68</v>
      </c>
      <c r="V20" s="5" t="s">
        <v>153</v>
      </c>
      <c r="W20" s="7" t="s">
        <v>83</v>
      </c>
      <c r="X20" s="5">
        <v>1</v>
      </c>
      <c r="Y20" s="5">
        <f t="shared" si="6"/>
        <v>1.7000000000000002</v>
      </c>
      <c r="Z20" s="10" t="str">
        <f t="shared" si="7"/>
        <v>ACEPTABLE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0</v>
      </c>
    </row>
    <row r="21" spans="1:32" ht="61.2" x14ac:dyDescent="0.2">
      <c r="A21" s="155"/>
      <c r="B21" s="172"/>
      <c r="C21" s="12" t="s">
        <v>0</v>
      </c>
      <c r="D21" s="12" t="s">
        <v>244</v>
      </c>
      <c r="E21" s="27">
        <f t="shared" si="2"/>
        <v>0</v>
      </c>
      <c r="F21" s="27">
        <f t="shared" si="3"/>
        <v>1</v>
      </c>
      <c r="G21" s="27">
        <v>0</v>
      </c>
      <c r="H21" s="9" t="s">
        <v>243</v>
      </c>
      <c r="I21" s="9" t="s">
        <v>245</v>
      </c>
      <c r="J21" s="4" t="s">
        <v>25</v>
      </c>
      <c r="K21" s="3" t="s">
        <v>241</v>
      </c>
      <c r="L21" s="3" t="s">
        <v>245</v>
      </c>
      <c r="M21" s="3" t="s">
        <v>231</v>
      </c>
      <c r="N21" s="5">
        <v>5</v>
      </c>
      <c r="O21" s="8">
        <f>+N21/250</f>
        <v>0.02</v>
      </c>
      <c r="P21" s="6" t="str">
        <f>IF(O21&lt;=0.15,"1",IF(AND(O21&gt;0.15,O21&lt;0.3),"2",IF(AND(O21&gt;=0.3),"3")))</f>
        <v>1</v>
      </c>
      <c r="Q21" s="5">
        <v>2</v>
      </c>
      <c r="R21" s="5">
        <v>3</v>
      </c>
      <c r="S21" s="5">
        <f t="shared" si="0"/>
        <v>2.0999999999999996</v>
      </c>
      <c r="T21" s="6" t="str">
        <f t="shared" si="1"/>
        <v>MEDIO</v>
      </c>
      <c r="U21" s="7" t="s">
        <v>68</v>
      </c>
      <c r="V21" s="5" t="s">
        <v>153</v>
      </c>
      <c r="W21" s="7" t="s">
        <v>83</v>
      </c>
      <c r="X21" s="5">
        <v>1</v>
      </c>
      <c r="Y21" s="5">
        <f t="shared" si="6"/>
        <v>2.0999999999999996</v>
      </c>
      <c r="Z21" s="10" t="str">
        <f t="shared" si="7"/>
        <v>ACEPTABLE</v>
      </c>
      <c r="AA21" s="5">
        <v>0</v>
      </c>
      <c r="AB21" s="5">
        <v>1</v>
      </c>
      <c r="AC21" s="5">
        <v>0</v>
      </c>
      <c r="AD21" s="5">
        <v>0</v>
      </c>
      <c r="AE21" s="5">
        <v>0</v>
      </c>
      <c r="AF21" s="5">
        <v>0</v>
      </c>
    </row>
    <row r="22" spans="1:32" ht="61.2" x14ac:dyDescent="0.2">
      <c r="A22" s="155"/>
      <c r="B22" s="172"/>
      <c r="C22" s="12" t="s">
        <v>0</v>
      </c>
      <c r="D22" s="12" t="s">
        <v>244</v>
      </c>
      <c r="E22" s="27">
        <f t="shared" si="2"/>
        <v>0</v>
      </c>
      <c r="F22" s="27">
        <f t="shared" si="3"/>
        <v>1</v>
      </c>
      <c r="G22" s="27">
        <v>0</v>
      </c>
      <c r="H22" s="9" t="s">
        <v>246</v>
      </c>
      <c r="I22" s="9" t="s">
        <v>242</v>
      </c>
      <c r="J22" s="4" t="s">
        <v>25</v>
      </c>
      <c r="K22" s="3" t="s">
        <v>257</v>
      </c>
      <c r="L22" s="3" t="s">
        <v>265</v>
      </c>
      <c r="M22" s="3" t="s">
        <v>231</v>
      </c>
      <c r="N22" s="5">
        <v>1</v>
      </c>
      <c r="O22" s="8">
        <f t="shared" ref="O22:O24" si="8">+N22/250</f>
        <v>4.0000000000000001E-3</v>
      </c>
      <c r="P22" s="6" t="str">
        <f t="shared" ref="P22:P24" si="9">IF(O22&lt;=0.15,"1",IF(AND(O22&gt;0.15,O22&lt;0.3),"2",IF(AND(O22&gt;=0.3),"3")))</f>
        <v>1</v>
      </c>
      <c r="Q22" s="5">
        <v>2</v>
      </c>
      <c r="R22" s="5">
        <v>2</v>
      </c>
      <c r="S22" s="5">
        <f t="shared" si="0"/>
        <v>1.7999999999999998</v>
      </c>
      <c r="T22" s="6" t="str">
        <f t="shared" si="1"/>
        <v>BAJO</v>
      </c>
      <c r="U22" s="7" t="s">
        <v>68</v>
      </c>
      <c r="V22" s="5" t="s">
        <v>153</v>
      </c>
      <c r="W22" s="7" t="s">
        <v>83</v>
      </c>
      <c r="X22" s="5">
        <v>1</v>
      </c>
      <c r="Y22" s="5">
        <f t="shared" si="6"/>
        <v>1.7999999999999998</v>
      </c>
      <c r="Z22" s="10" t="str">
        <f t="shared" si="7"/>
        <v>ACEPTABLE</v>
      </c>
      <c r="AA22" s="5">
        <v>0</v>
      </c>
      <c r="AB22" s="5">
        <v>1</v>
      </c>
      <c r="AC22" s="5">
        <v>0</v>
      </c>
      <c r="AD22" s="5">
        <v>0</v>
      </c>
      <c r="AE22" s="5">
        <v>0</v>
      </c>
      <c r="AF22" s="5">
        <v>0</v>
      </c>
    </row>
    <row r="23" spans="1:32" ht="61.2" x14ac:dyDescent="0.2">
      <c r="A23" s="155"/>
      <c r="B23" s="172"/>
      <c r="C23" s="12" t="s">
        <v>0</v>
      </c>
      <c r="D23" s="12" t="s">
        <v>244</v>
      </c>
      <c r="E23" s="27">
        <f t="shared" si="2"/>
        <v>1</v>
      </c>
      <c r="F23" s="27">
        <f t="shared" si="3"/>
        <v>0</v>
      </c>
      <c r="G23" s="27">
        <v>0</v>
      </c>
      <c r="H23" s="9" t="s">
        <v>250</v>
      </c>
      <c r="I23" s="9" t="s">
        <v>242</v>
      </c>
      <c r="J23" s="4" t="s">
        <v>25</v>
      </c>
      <c r="K23" s="3" t="s">
        <v>261</v>
      </c>
      <c r="L23" s="3" t="s">
        <v>265</v>
      </c>
      <c r="M23" s="3" t="s">
        <v>231</v>
      </c>
      <c r="N23" s="5">
        <v>250</v>
      </c>
      <c r="O23" s="8">
        <f t="shared" si="8"/>
        <v>1</v>
      </c>
      <c r="P23" s="6" t="str">
        <f t="shared" si="9"/>
        <v>3</v>
      </c>
      <c r="Q23" s="5">
        <v>2</v>
      </c>
      <c r="R23" s="5">
        <v>2</v>
      </c>
      <c r="S23" s="5">
        <f t="shared" si="0"/>
        <v>2.2000000000000002</v>
      </c>
      <c r="T23" s="6" t="str">
        <f t="shared" si="1"/>
        <v>MEDIO</v>
      </c>
      <c r="U23" s="7" t="s">
        <v>68</v>
      </c>
      <c r="V23" s="5" t="s">
        <v>153</v>
      </c>
      <c r="W23" s="7" t="s">
        <v>83</v>
      </c>
      <c r="X23" s="5">
        <v>1</v>
      </c>
      <c r="Y23" s="5">
        <f t="shared" si="6"/>
        <v>2.2000000000000002</v>
      </c>
      <c r="Z23" s="10" t="str">
        <f t="shared" si="7"/>
        <v>ACEPTABLE</v>
      </c>
      <c r="AA23" s="5">
        <v>0</v>
      </c>
      <c r="AB23" s="5">
        <v>1</v>
      </c>
      <c r="AC23" s="5">
        <v>0</v>
      </c>
      <c r="AD23" s="5">
        <v>0</v>
      </c>
      <c r="AE23" s="5">
        <v>0</v>
      </c>
      <c r="AF23" s="5">
        <v>0</v>
      </c>
    </row>
    <row r="24" spans="1:32" ht="61.2" x14ac:dyDescent="0.2">
      <c r="A24" s="155"/>
      <c r="B24" s="172"/>
      <c r="C24" s="12" t="s">
        <v>0</v>
      </c>
      <c r="D24" s="12" t="s">
        <v>244</v>
      </c>
      <c r="E24" s="27">
        <f t="shared" si="2"/>
        <v>0</v>
      </c>
      <c r="F24" s="27">
        <f t="shared" si="3"/>
        <v>1</v>
      </c>
      <c r="G24" s="27">
        <v>0</v>
      </c>
      <c r="H24" s="9" t="s">
        <v>252</v>
      </c>
      <c r="I24" s="9" t="s">
        <v>255</v>
      </c>
      <c r="J24" s="4" t="s">
        <v>25</v>
      </c>
      <c r="K24" s="3" t="s">
        <v>263</v>
      </c>
      <c r="L24" s="3" t="s">
        <v>265</v>
      </c>
      <c r="M24" s="3" t="s">
        <v>231</v>
      </c>
      <c r="N24" s="5">
        <v>1</v>
      </c>
      <c r="O24" s="8">
        <f t="shared" si="8"/>
        <v>4.0000000000000001E-3</v>
      </c>
      <c r="P24" s="6" t="str">
        <f t="shared" si="9"/>
        <v>1</v>
      </c>
      <c r="Q24" s="5">
        <v>2</v>
      </c>
      <c r="R24" s="5">
        <v>2</v>
      </c>
      <c r="S24" s="5">
        <f t="shared" si="0"/>
        <v>1.7999999999999998</v>
      </c>
      <c r="T24" s="6" t="str">
        <f t="shared" si="1"/>
        <v>BAJO</v>
      </c>
      <c r="U24" s="7" t="s">
        <v>68</v>
      </c>
      <c r="V24" s="5" t="s">
        <v>153</v>
      </c>
      <c r="W24" s="7" t="s">
        <v>83</v>
      </c>
      <c r="X24" s="5">
        <v>1</v>
      </c>
      <c r="Y24" s="5">
        <f t="shared" si="6"/>
        <v>1.7999999999999998</v>
      </c>
      <c r="Z24" s="10" t="str">
        <f t="shared" si="7"/>
        <v>ACEPTABLE</v>
      </c>
      <c r="AA24" s="5">
        <v>0</v>
      </c>
      <c r="AB24" s="5">
        <v>1</v>
      </c>
      <c r="AC24" s="5">
        <v>0</v>
      </c>
      <c r="AD24" s="5">
        <v>0</v>
      </c>
      <c r="AE24" s="5">
        <v>0</v>
      </c>
      <c r="AF24" s="5">
        <v>0</v>
      </c>
    </row>
  </sheetData>
  <mergeCells count="48">
    <mergeCell ref="A9:A24"/>
    <mergeCell ref="B9:B24"/>
    <mergeCell ref="A1:A3"/>
    <mergeCell ref="A4:G4"/>
    <mergeCell ref="E5:G5"/>
    <mergeCell ref="B1:Z1"/>
    <mergeCell ref="A5:A7"/>
    <mergeCell ref="H6:H7"/>
    <mergeCell ref="I6:I7"/>
    <mergeCell ref="C5:C7"/>
    <mergeCell ref="D5:D7"/>
    <mergeCell ref="U6:V6"/>
    <mergeCell ref="W6:W7"/>
    <mergeCell ref="S6:S7"/>
    <mergeCell ref="J6:K6"/>
    <mergeCell ref="L6:L7"/>
    <mergeCell ref="AA1:AC1"/>
    <mergeCell ref="AD1:AF1"/>
    <mergeCell ref="B2:Z3"/>
    <mergeCell ref="AA2:AC2"/>
    <mergeCell ref="U5:Y5"/>
    <mergeCell ref="H4:T4"/>
    <mergeCell ref="U4:Z4"/>
    <mergeCell ref="Z5:Z7"/>
    <mergeCell ref="G6:G7"/>
    <mergeCell ref="AE6:AE7"/>
    <mergeCell ref="N6:P6"/>
    <mergeCell ref="J5:M5"/>
    <mergeCell ref="AA4:AF5"/>
    <mergeCell ref="AA6:AA7"/>
    <mergeCell ref="AB6:AB7"/>
    <mergeCell ref="X6:X7"/>
    <mergeCell ref="AD2:AF2"/>
    <mergeCell ref="AA3:AC3"/>
    <mergeCell ref="AD3:AF3"/>
    <mergeCell ref="B5:B7"/>
    <mergeCell ref="Y6:Y7"/>
    <mergeCell ref="Q6:Q7"/>
    <mergeCell ref="AC6:AC7"/>
    <mergeCell ref="AD6:AD7"/>
    <mergeCell ref="AF6:AF7"/>
    <mergeCell ref="T6:T7"/>
    <mergeCell ref="R6:R7"/>
    <mergeCell ref="E6:E7"/>
    <mergeCell ref="F6:F7"/>
    <mergeCell ref="M6:M7"/>
    <mergeCell ref="H5:I5"/>
    <mergeCell ref="N5:T5"/>
  </mergeCells>
  <conditionalFormatting sqref="P9:P24">
    <cfRule type="cellIs" dxfId="99" priority="70" operator="greaterThan">
      <formula>0</formula>
    </cfRule>
    <cfRule type="cellIs" dxfId="98" priority="71" stopIfTrue="1" operator="equal">
      <formula>"ALTO"</formula>
    </cfRule>
    <cfRule type="cellIs" dxfId="97" priority="72" stopIfTrue="1" operator="equal">
      <formula>"MEDIO"</formula>
    </cfRule>
    <cfRule type="cellIs" dxfId="96" priority="73" stopIfTrue="1" operator="equal">
      <formula>"BAJO"</formula>
    </cfRule>
  </conditionalFormatting>
  <conditionalFormatting sqref="P11">
    <cfRule type="cellIs" dxfId="95" priority="60" operator="greaterThan">
      <formula>0</formula>
    </cfRule>
    <cfRule type="cellIs" dxfId="94" priority="61" stopIfTrue="1" operator="equal">
      <formula>"ALTO"</formula>
    </cfRule>
    <cfRule type="cellIs" dxfId="93" priority="62" stopIfTrue="1" operator="equal">
      <formula>"MEDIO"</formula>
    </cfRule>
    <cfRule type="cellIs" dxfId="92" priority="63" stopIfTrue="1" operator="equal">
      <formula>"BAJO"</formula>
    </cfRule>
  </conditionalFormatting>
  <conditionalFormatting sqref="T9:T24">
    <cfRule type="cellIs" dxfId="91" priority="80" stopIfTrue="1" operator="equal">
      <formula>"ALTO"</formula>
    </cfRule>
    <cfRule type="cellIs" dxfId="90" priority="81" stopIfTrue="1" operator="equal">
      <formula>"MEDIO"</formula>
    </cfRule>
    <cfRule type="cellIs" dxfId="89" priority="82" stopIfTrue="1" operator="equal">
      <formula>"BAJO"</formula>
    </cfRule>
  </conditionalFormatting>
  <conditionalFormatting sqref="T11">
    <cfRule type="cellIs" dxfId="88" priority="64" stopIfTrue="1" operator="equal">
      <formula>"ALTO"</formula>
    </cfRule>
    <cfRule type="cellIs" dxfId="87" priority="65" stopIfTrue="1" operator="equal">
      <formula>"MEDIO"</formula>
    </cfRule>
    <cfRule type="cellIs" dxfId="86" priority="66" stopIfTrue="1" operator="equal">
      <formula>"BAJO"</formula>
    </cfRule>
  </conditionalFormatting>
  <conditionalFormatting sqref="Z9:Z24">
    <cfRule type="cellIs" dxfId="85" priority="67" stopIfTrue="1" operator="equal">
      <formula>"SIGNIFICATIVO"</formula>
    </cfRule>
    <cfRule type="cellIs" dxfId="84" priority="68" stopIfTrue="1" operator="equal">
      <formula>"MODERADO"</formula>
    </cfRule>
    <cfRule type="cellIs" dxfId="83" priority="69" stopIfTrue="1" operator="equal">
      <formula>"ACEPTABLE"</formula>
    </cfRule>
  </conditionalFormatting>
  <conditionalFormatting sqref="Z11">
    <cfRule type="cellIs" dxfId="82" priority="57" stopIfTrue="1" operator="equal">
      <formula>"SIGNIFICATIVO"</formula>
    </cfRule>
    <cfRule type="cellIs" dxfId="81" priority="58" stopIfTrue="1" operator="equal">
      <formula>"MODERADO"</formula>
    </cfRule>
    <cfRule type="cellIs" dxfId="80" priority="59" stopIfTrue="1" operator="equal">
      <formula>"ACEPTABLE"</formula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24"/>
  <sheetViews>
    <sheetView topLeftCell="Q1" workbookViewId="0">
      <selection activeCell="F9" sqref="F9"/>
    </sheetView>
  </sheetViews>
  <sheetFormatPr baseColWidth="10" defaultColWidth="11.44140625" defaultRowHeight="10.199999999999999" x14ac:dyDescent="0.2"/>
  <cols>
    <col min="1" max="1" width="24.109375" style="1" customWidth="1"/>
    <col min="2" max="2" width="19.5546875" style="1" customWidth="1"/>
    <col min="3" max="3" width="16.33203125" style="1" bestFit="1" customWidth="1"/>
    <col min="4" max="4" width="24" style="1" customWidth="1"/>
    <col min="5" max="7" width="6.6640625" style="2" customWidth="1"/>
    <col min="8" max="8" width="29.33203125" style="1" customWidth="1"/>
    <col min="9" max="9" width="31.44140625" style="1" customWidth="1"/>
    <col min="10" max="10" width="20.33203125" style="1" customWidth="1"/>
    <col min="11" max="11" width="24.6640625" style="1" customWidth="1"/>
    <col min="12" max="13" width="16.332031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2" width="16.6640625" style="1" customWidth="1"/>
    <col min="23" max="28" width="6.6640625" style="1" customWidth="1"/>
    <col min="29" max="16384" width="11.44140625" style="1"/>
  </cols>
  <sheetData>
    <row r="1" spans="1:32" customFormat="1" ht="31.5" customHeight="1" x14ac:dyDescent="0.4">
      <c r="A1" s="184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36" t="s">
        <v>15</v>
      </c>
      <c r="AB1" s="136"/>
      <c r="AC1" s="127"/>
      <c r="AD1" s="128" t="s">
        <v>344</v>
      </c>
      <c r="AE1" s="128"/>
      <c r="AF1" s="128"/>
    </row>
    <row r="2" spans="1:32" customFormat="1" ht="21.75" customHeight="1" x14ac:dyDescent="0.25">
      <c r="A2" s="184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36" t="s">
        <v>86</v>
      </c>
      <c r="AB2" s="136"/>
      <c r="AC2" s="127"/>
      <c r="AD2" s="137">
        <v>4</v>
      </c>
      <c r="AE2" s="138"/>
      <c r="AF2" s="139"/>
    </row>
    <row r="3" spans="1:32" customFormat="1" ht="25.5" customHeight="1" x14ac:dyDescent="0.25">
      <c r="A3" s="184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36" t="s">
        <v>17</v>
      </c>
      <c r="AB3" s="136"/>
      <c r="AC3" s="127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212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213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12</v>
      </c>
      <c r="J6" s="142" t="s">
        <v>179</v>
      </c>
      <c r="K6" s="142"/>
      <c r="L6" s="142" t="s">
        <v>188</v>
      </c>
      <c r="M6" s="173" t="s">
        <v>207</v>
      </c>
      <c r="N6" s="142" t="s">
        <v>181</v>
      </c>
      <c r="O6" s="142"/>
      <c r="P6" s="142"/>
      <c r="Q6" s="142" t="s">
        <v>190</v>
      </c>
      <c r="R6" s="142" t="s">
        <v>210</v>
      </c>
      <c r="S6" s="142" t="s">
        <v>184</v>
      </c>
      <c r="T6" s="142" t="s">
        <v>185</v>
      </c>
      <c r="U6" s="142" t="s">
        <v>194</v>
      </c>
      <c r="V6" s="142"/>
      <c r="W6" s="142" t="s">
        <v>202</v>
      </c>
      <c r="X6" s="142" t="s">
        <v>203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x14ac:dyDescent="0.2">
      <c r="A8" s="11"/>
      <c r="B8" s="15"/>
      <c r="C8" s="13"/>
      <c r="D8" s="13"/>
      <c r="E8" s="16"/>
      <c r="F8" s="17"/>
      <c r="G8" s="17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4"/>
      <c r="W8" s="14"/>
      <c r="X8" s="14"/>
      <c r="Y8" s="14"/>
      <c r="Z8" s="14"/>
      <c r="AA8" s="14"/>
      <c r="AB8" s="14"/>
    </row>
    <row r="9" spans="1:32" ht="78.75" customHeight="1" x14ac:dyDescent="0.2">
      <c r="A9" s="155" t="s">
        <v>130</v>
      </c>
      <c r="B9" s="172" t="s">
        <v>133</v>
      </c>
      <c r="C9" s="12" t="s">
        <v>0</v>
      </c>
      <c r="D9" s="12" t="s">
        <v>368</v>
      </c>
      <c r="E9" s="27">
        <f>IF(N9&gt;200,1,0)</f>
        <v>1</v>
      </c>
      <c r="F9" s="27">
        <f>IF(N9&lt;200,1,0)</f>
        <v>0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35</v>
      </c>
      <c r="L9" s="3" t="s">
        <v>35</v>
      </c>
      <c r="M9" s="3" t="s">
        <v>234</v>
      </c>
      <c r="N9" s="5">
        <v>250</v>
      </c>
      <c r="O9" s="8">
        <f>+N9/250</f>
        <v>1</v>
      </c>
      <c r="P9" s="6" t="str">
        <f>IF(O9&lt;=0.15,"1",IF(AND(O9&gt;0.15,O9&lt;0.3),"2",IF(AND(O9&gt;=0.3),"3")))</f>
        <v>3</v>
      </c>
      <c r="Q9" s="5">
        <v>2</v>
      </c>
      <c r="R9" s="5">
        <v>1</v>
      </c>
      <c r="S9" s="5">
        <f t="shared" ref="S9:S24" si="0">+(P9*0.2)+(Q9*0.5)+(R9*0.3)</f>
        <v>1.9000000000000001</v>
      </c>
      <c r="T9" s="6" t="str">
        <f t="shared" ref="T9:T24" si="1">IF(S9&lt;=2,"BAJO",IF(AND(S9&gt;2,S9&lt;2.5),"MEDIO",IF(AND(S9&gt;=2.5),"ALTO")))</f>
        <v>BAJO</v>
      </c>
      <c r="U9" s="7" t="s">
        <v>53</v>
      </c>
      <c r="V9" s="5" t="s">
        <v>153</v>
      </c>
      <c r="W9" s="7" t="s">
        <v>54</v>
      </c>
      <c r="X9" s="5">
        <v>1</v>
      </c>
      <c r="Y9" s="5">
        <f>+X9*S9</f>
        <v>1.9000000000000001</v>
      </c>
      <c r="Z9" s="10" t="str">
        <f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0</v>
      </c>
      <c r="AE9" s="5">
        <v>1</v>
      </c>
      <c r="AF9" s="5">
        <v>1</v>
      </c>
    </row>
    <row r="10" spans="1:32" ht="71.400000000000006" customHeight="1" x14ac:dyDescent="0.2">
      <c r="A10" s="155"/>
      <c r="B10" s="172"/>
      <c r="C10" s="12" t="s">
        <v>0</v>
      </c>
      <c r="D10" s="12" t="s">
        <v>368</v>
      </c>
      <c r="E10" s="27">
        <f t="shared" ref="E10:E24" si="2">IF(N10&gt;200,1,0)</f>
        <v>0</v>
      </c>
      <c r="F10" s="27">
        <f t="shared" ref="F10:F24" si="3">IF(N10&lt;200,1,0)</f>
        <v>1</v>
      </c>
      <c r="G10" s="27">
        <v>0</v>
      </c>
      <c r="H10" s="9" t="s">
        <v>31</v>
      </c>
      <c r="I10" s="9" t="s">
        <v>42</v>
      </c>
      <c r="J10" s="4" t="s">
        <v>25</v>
      </c>
      <c r="K10" s="3" t="s">
        <v>43</v>
      </c>
      <c r="L10" s="3" t="s">
        <v>69</v>
      </c>
      <c r="M10" s="3" t="s">
        <v>221</v>
      </c>
      <c r="N10" s="5">
        <v>3</v>
      </c>
      <c r="O10" s="8">
        <f t="shared" ref="O10:O19" si="4">+N10/250</f>
        <v>1.2E-2</v>
      </c>
      <c r="P10" s="6" t="str">
        <f t="shared" ref="P10:P19" si="5">IF(O10&lt;=0.15,"1",IF(AND(O10&gt;0.15,O10&lt;0.3),"2",IF(AND(O10&gt;=0.3),"3")))</f>
        <v>1</v>
      </c>
      <c r="Q10" s="5">
        <v>2</v>
      </c>
      <c r="R10" s="5">
        <v>2</v>
      </c>
      <c r="S10" s="5">
        <f t="shared" si="0"/>
        <v>1.7999999999999998</v>
      </c>
      <c r="T10" s="6" t="str">
        <f t="shared" si="1"/>
        <v>BAJO</v>
      </c>
      <c r="U10" s="7" t="s">
        <v>91</v>
      </c>
      <c r="V10" s="5" t="s">
        <v>153</v>
      </c>
      <c r="W10" s="7" t="s">
        <v>55</v>
      </c>
      <c r="X10" s="5">
        <v>1</v>
      </c>
      <c r="Y10" s="5">
        <f t="shared" ref="Y10:Y24" si="6">+X10*S10</f>
        <v>1.7999999999999998</v>
      </c>
      <c r="Z10" s="10" t="str">
        <f t="shared" ref="Z10:Z24" si="7">IF(Y10&lt;=3,"ACEPTABLE",IF(AND(Y10&gt;3,Y10&lt;6),"MODERADO",IF(AND(Y10&gt;=6),"SIGNIFICATIVO")))</f>
        <v>ACEPTABLE</v>
      </c>
      <c r="AA10" s="5">
        <v>0</v>
      </c>
      <c r="AB10" s="5">
        <v>1</v>
      </c>
      <c r="AC10" s="5">
        <v>0</v>
      </c>
      <c r="AD10" s="5">
        <v>1</v>
      </c>
      <c r="AE10" s="5">
        <v>1</v>
      </c>
      <c r="AF10" s="5">
        <v>1</v>
      </c>
    </row>
    <row r="11" spans="1:32" ht="61.2" x14ac:dyDescent="0.2">
      <c r="A11" s="155"/>
      <c r="B11" s="172"/>
      <c r="C11" s="12" t="s">
        <v>0</v>
      </c>
      <c r="D11" s="12" t="s">
        <v>368</v>
      </c>
      <c r="E11" s="27">
        <f t="shared" si="2"/>
        <v>1</v>
      </c>
      <c r="F11" s="27">
        <f t="shared" si="3"/>
        <v>0</v>
      </c>
      <c r="G11" s="27">
        <v>0</v>
      </c>
      <c r="H11" s="9" t="s">
        <v>31</v>
      </c>
      <c r="I11" s="9" t="s">
        <v>41</v>
      </c>
      <c r="J11" s="4" t="s">
        <v>25</v>
      </c>
      <c r="K11" s="3" t="s">
        <v>98</v>
      </c>
      <c r="L11" s="3" t="s">
        <v>104</v>
      </c>
      <c r="M11" s="3" t="s">
        <v>232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99</v>
      </c>
      <c r="V11" s="5" t="s">
        <v>153</v>
      </c>
      <c r="W11" s="7" t="s">
        <v>96</v>
      </c>
      <c r="X11" s="5">
        <v>2</v>
      </c>
      <c r="Y11" s="5">
        <f t="shared" si="6"/>
        <v>2.8000000000000003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142.94999999999999" customHeight="1" x14ac:dyDescent="0.2">
      <c r="A12" s="155"/>
      <c r="B12" s="172"/>
      <c r="C12" s="12" t="s">
        <v>0</v>
      </c>
      <c r="D12" s="12" t="s">
        <v>368</v>
      </c>
      <c r="E12" s="27">
        <f t="shared" si="2"/>
        <v>1</v>
      </c>
      <c r="F12" s="27">
        <f t="shared" si="3"/>
        <v>0</v>
      </c>
      <c r="G12" s="27">
        <v>0</v>
      </c>
      <c r="H12" s="9" t="s">
        <v>33</v>
      </c>
      <c r="I12" s="9" t="s">
        <v>56</v>
      </c>
      <c r="J12" s="4" t="s">
        <v>25</v>
      </c>
      <c r="K12" s="3" t="s">
        <v>39</v>
      </c>
      <c r="L12" s="3" t="s">
        <v>49</v>
      </c>
      <c r="M12" s="3" t="s">
        <v>234</v>
      </c>
      <c r="N12" s="5">
        <v>250</v>
      </c>
      <c r="O12" s="8">
        <f t="shared" si="4"/>
        <v>1</v>
      </c>
      <c r="P12" s="6" t="str">
        <f t="shared" si="5"/>
        <v>3</v>
      </c>
      <c r="Q12" s="5">
        <v>1</v>
      </c>
      <c r="R12" s="5">
        <v>1</v>
      </c>
      <c r="S12" s="5">
        <f t="shared" si="0"/>
        <v>1.4000000000000001</v>
      </c>
      <c r="T12" s="6" t="str">
        <f t="shared" si="1"/>
        <v>BAJO</v>
      </c>
      <c r="U12" s="7" t="s">
        <v>22</v>
      </c>
      <c r="V12" s="5" t="s">
        <v>153</v>
      </c>
      <c r="W12" s="7" t="s">
        <v>85</v>
      </c>
      <c r="X12" s="5">
        <v>1</v>
      </c>
      <c r="Y12" s="5">
        <f t="shared" si="6"/>
        <v>1.4000000000000001</v>
      </c>
      <c r="Z12" s="10" t="str">
        <f t="shared" si="7"/>
        <v>ACEPTABLE</v>
      </c>
      <c r="AA12" s="5">
        <v>0</v>
      </c>
      <c r="AB12" s="5">
        <v>1</v>
      </c>
      <c r="AC12" s="5">
        <v>1</v>
      </c>
      <c r="AD12" s="5">
        <v>1</v>
      </c>
      <c r="AE12" s="5">
        <v>1</v>
      </c>
      <c r="AF12" s="5">
        <v>1</v>
      </c>
    </row>
    <row r="13" spans="1:32" ht="61.2" x14ac:dyDescent="0.2">
      <c r="A13" s="155"/>
      <c r="B13" s="172"/>
      <c r="C13" s="12" t="s">
        <v>0</v>
      </c>
      <c r="D13" s="12" t="s">
        <v>368</v>
      </c>
      <c r="E13" s="27">
        <f t="shared" si="2"/>
        <v>0</v>
      </c>
      <c r="F13" s="27">
        <f t="shared" si="3"/>
        <v>1</v>
      </c>
      <c r="G13" s="27">
        <v>0</v>
      </c>
      <c r="H13" s="9" t="s">
        <v>33</v>
      </c>
      <c r="I13" s="9" t="s">
        <v>57</v>
      </c>
      <c r="J13" s="4" t="s">
        <v>25</v>
      </c>
      <c r="K13" s="3" t="s">
        <v>37</v>
      </c>
      <c r="L13" s="3" t="s">
        <v>48</v>
      </c>
      <c r="M13" s="3" t="s">
        <v>234</v>
      </c>
      <c r="N13" s="5">
        <v>12</v>
      </c>
      <c r="O13" s="8">
        <f t="shared" si="4"/>
        <v>4.8000000000000001E-2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92</v>
      </c>
      <c r="V13" s="5" t="s">
        <v>153</v>
      </c>
      <c r="W13" s="7" t="s">
        <v>54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0</v>
      </c>
      <c r="AD13" s="5">
        <v>1</v>
      </c>
      <c r="AE13" s="5">
        <v>1</v>
      </c>
      <c r="AF13" s="5">
        <v>1</v>
      </c>
    </row>
    <row r="14" spans="1:32" ht="71.400000000000006" customHeight="1" x14ac:dyDescent="0.2">
      <c r="A14" s="155"/>
      <c r="B14" s="172"/>
      <c r="C14" s="12" t="s">
        <v>0</v>
      </c>
      <c r="D14" s="12" t="s">
        <v>368</v>
      </c>
      <c r="E14" s="27">
        <f t="shared" si="2"/>
        <v>0</v>
      </c>
      <c r="F14" s="27">
        <f t="shared" si="3"/>
        <v>1</v>
      </c>
      <c r="G14" s="27">
        <v>0</v>
      </c>
      <c r="H14" s="9" t="s">
        <v>32</v>
      </c>
      <c r="I14" s="9" t="s">
        <v>58</v>
      </c>
      <c r="J14" s="4" t="s">
        <v>25</v>
      </c>
      <c r="K14" s="3" t="s">
        <v>37</v>
      </c>
      <c r="L14" s="3" t="s">
        <v>69</v>
      </c>
      <c r="M14" s="3" t="s">
        <v>221</v>
      </c>
      <c r="N14" s="5">
        <v>3</v>
      </c>
      <c r="O14" s="8">
        <f t="shared" si="4"/>
        <v>1.2E-2</v>
      </c>
      <c r="P14" s="6" t="str">
        <f t="shared" si="5"/>
        <v>1</v>
      </c>
      <c r="Q14" s="5">
        <v>2</v>
      </c>
      <c r="R14" s="5">
        <v>2</v>
      </c>
      <c r="S14" s="5">
        <f t="shared" si="0"/>
        <v>1.7999999999999998</v>
      </c>
      <c r="T14" s="6" t="str">
        <f t="shared" si="1"/>
        <v>BAJO</v>
      </c>
      <c r="U14" s="7" t="s">
        <v>91</v>
      </c>
      <c r="V14" s="5" t="s">
        <v>153</v>
      </c>
      <c r="W14" s="7" t="s">
        <v>55</v>
      </c>
      <c r="X14" s="5">
        <v>1</v>
      </c>
      <c r="Y14" s="5">
        <f t="shared" si="6"/>
        <v>1.7999999999999998</v>
      </c>
      <c r="Z14" s="10" t="str">
        <f t="shared" si="7"/>
        <v>ACEPTABLE</v>
      </c>
      <c r="AA14" s="5">
        <v>0</v>
      </c>
      <c r="AB14" s="5">
        <v>1</v>
      </c>
      <c r="AC14" s="5">
        <v>1</v>
      </c>
      <c r="AD14" s="5">
        <v>1</v>
      </c>
      <c r="AE14" s="5">
        <v>1</v>
      </c>
      <c r="AF14" s="5">
        <v>1</v>
      </c>
    </row>
    <row r="15" spans="1:32" ht="61.2" x14ac:dyDescent="0.2">
      <c r="A15" s="155"/>
      <c r="B15" s="172"/>
      <c r="C15" s="12" t="s">
        <v>0</v>
      </c>
      <c r="D15" s="12" t="s">
        <v>368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62</v>
      </c>
      <c r="J15" s="4" t="s">
        <v>25</v>
      </c>
      <c r="K15" s="3" t="s">
        <v>126</v>
      </c>
      <c r="L15" s="3" t="s">
        <v>104</v>
      </c>
      <c r="M15" s="3" t="s">
        <v>221</v>
      </c>
      <c r="N15" s="5">
        <v>250</v>
      </c>
      <c r="O15" s="8">
        <f t="shared" si="4"/>
        <v>1</v>
      </c>
      <c r="P15" s="6" t="str">
        <f t="shared" si="5"/>
        <v>3</v>
      </c>
      <c r="Q15" s="5">
        <v>2</v>
      </c>
      <c r="R15" s="5">
        <v>1</v>
      </c>
      <c r="S15" s="5">
        <f t="shared" si="0"/>
        <v>1.9000000000000001</v>
      </c>
      <c r="T15" s="6" t="str">
        <f t="shared" si="1"/>
        <v>BAJO</v>
      </c>
      <c r="U15" s="7" t="s">
        <v>59</v>
      </c>
      <c r="V15" s="5" t="s">
        <v>153</v>
      </c>
      <c r="W15" s="7" t="s">
        <v>78</v>
      </c>
      <c r="X15" s="5">
        <v>1</v>
      </c>
      <c r="Y15" s="5">
        <f t="shared" si="6"/>
        <v>1.9000000000000001</v>
      </c>
      <c r="Z15" s="10" t="str">
        <f t="shared" si="7"/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1</v>
      </c>
      <c r="AF15" s="5">
        <v>1</v>
      </c>
    </row>
    <row r="16" spans="1:32" ht="61.2" customHeight="1" x14ac:dyDescent="0.2">
      <c r="A16" s="155"/>
      <c r="B16" s="172"/>
      <c r="C16" s="12" t="s">
        <v>0</v>
      </c>
      <c r="D16" s="12" t="s">
        <v>368</v>
      </c>
      <c r="E16" s="27">
        <f t="shared" si="2"/>
        <v>1</v>
      </c>
      <c r="F16" s="27">
        <f t="shared" si="3"/>
        <v>0</v>
      </c>
      <c r="G16" s="27">
        <v>0</v>
      </c>
      <c r="H16" s="9" t="s">
        <v>61</v>
      </c>
      <c r="I16" s="9" t="s">
        <v>87</v>
      </c>
      <c r="J16" s="4" t="s">
        <v>25</v>
      </c>
      <c r="K16" s="3" t="s">
        <v>64</v>
      </c>
      <c r="L16" s="3" t="s">
        <v>65</v>
      </c>
      <c r="M16" s="3" t="s">
        <v>221</v>
      </c>
      <c r="N16" s="5">
        <v>250</v>
      </c>
      <c r="O16" s="8">
        <f t="shared" si="4"/>
        <v>1</v>
      </c>
      <c r="P16" s="6" t="str">
        <f t="shared" si="5"/>
        <v>3</v>
      </c>
      <c r="Q16" s="5">
        <v>1</v>
      </c>
      <c r="R16" s="5">
        <v>1</v>
      </c>
      <c r="S16" s="5">
        <f t="shared" si="0"/>
        <v>1.4000000000000001</v>
      </c>
      <c r="T16" s="6" t="str">
        <f t="shared" si="1"/>
        <v>BAJO</v>
      </c>
      <c r="U16" s="7" t="s">
        <v>88</v>
      </c>
      <c r="V16" s="5" t="s">
        <v>153</v>
      </c>
      <c r="W16" s="7" t="s">
        <v>83</v>
      </c>
      <c r="X16" s="5">
        <v>1</v>
      </c>
      <c r="Y16" s="5">
        <f t="shared" si="6"/>
        <v>1.4000000000000001</v>
      </c>
      <c r="Z16" s="10" t="str">
        <f>IF(Y16&lt;=2,"ACEPTABLE",IF(AND(Y16&gt;2,Y16&lt;6),"MODERADO",IF(AND(Y16&gt;=6),"SIGNIFICATIVO")))</f>
        <v>ACEPTABLE</v>
      </c>
      <c r="AA16" s="5">
        <v>0</v>
      </c>
      <c r="AB16" s="5">
        <v>1</v>
      </c>
      <c r="AC16" s="5">
        <v>0</v>
      </c>
      <c r="AD16" s="5">
        <v>0</v>
      </c>
      <c r="AE16" s="5">
        <v>0</v>
      </c>
      <c r="AF16" s="5">
        <v>1</v>
      </c>
    </row>
    <row r="17" spans="1:32" ht="61.2" customHeight="1" x14ac:dyDescent="0.2">
      <c r="A17" s="155"/>
      <c r="B17" s="172"/>
      <c r="C17" s="12" t="s">
        <v>0</v>
      </c>
      <c r="D17" s="12" t="s">
        <v>368</v>
      </c>
      <c r="E17" s="27">
        <f t="shared" si="2"/>
        <v>0</v>
      </c>
      <c r="F17" s="27">
        <f t="shared" si="3"/>
        <v>1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37</v>
      </c>
      <c r="L17" s="3" t="s">
        <v>97</v>
      </c>
      <c r="M17" s="3" t="s">
        <v>221</v>
      </c>
      <c r="N17" s="5">
        <v>52</v>
      </c>
      <c r="O17" s="8">
        <f t="shared" si="4"/>
        <v>0.20799999999999999</v>
      </c>
      <c r="P17" s="6" t="str">
        <f t="shared" si="5"/>
        <v>2</v>
      </c>
      <c r="Q17" s="5">
        <v>2</v>
      </c>
      <c r="R17" s="5">
        <v>1</v>
      </c>
      <c r="S17" s="5">
        <f t="shared" si="0"/>
        <v>1.7</v>
      </c>
      <c r="T17" s="6" t="str">
        <f t="shared" si="1"/>
        <v>BAJO</v>
      </c>
      <c r="U17" s="7" t="s">
        <v>93</v>
      </c>
      <c r="V17" s="5" t="s">
        <v>153</v>
      </c>
      <c r="W17" s="7" t="s">
        <v>83</v>
      </c>
      <c r="X17" s="5">
        <v>1</v>
      </c>
      <c r="Y17" s="5">
        <f t="shared" si="6"/>
        <v>1.7</v>
      </c>
      <c r="Z17" s="10" t="str">
        <f t="shared" si="7"/>
        <v>ACEPTABLE</v>
      </c>
      <c r="AA17" s="5">
        <v>1</v>
      </c>
      <c r="AB17" s="5">
        <v>1</v>
      </c>
      <c r="AC17" s="5">
        <v>1</v>
      </c>
      <c r="AD17" s="5">
        <v>1</v>
      </c>
      <c r="AE17" s="5">
        <v>1</v>
      </c>
      <c r="AF17" s="5">
        <v>1</v>
      </c>
    </row>
    <row r="18" spans="1:32" ht="61.2" x14ac:dyDescent="0.2">
      <c r="A18" s="155"/>
      <c r="B18" s="172"/>
      <c r="C18" s="12" t="s">
        <v>0</v>
      </c>
      <c r="D18" s="12" t="s">
        <v>368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45</v>
      </c>
      <c r="J18" s="4" t="s">
        <v>25</v>
      </c>
      <c r="K18" s="3" t="s">
        <v>126</v>
      </c>
      <c r="L18" s="3" t="s">
        <v>104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2</v>
      </c>
      <c r="R18" s="5">
        <v>1</v>
      </c>
      <c r="S18" s="5">
        <f t="shared" si="0"/>
        <v>1.9000000000000001</v>
      </c>
      <c r="T18" s="6" t="str">
        <f t="shared" si="1"/>
        <v>BAJO</v>
      </c>
      <c r="U18" s="7" t="s">
        <v>59</v>
      </c>
      <c r="V18" s="5" t="s">
        <v>153</v>
      </c>
      <c r="W18" s="7" t="s">
        <v>78</v>
      </c>
      <c r="X18" s="5">
        <v>1</v>
      </c>
      <c r="Y18" s="5">
        <f t="shared" si="6"/>
        <v>1.9000000000000001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1</v>
      </c>
      <c r="AF18" s="5">
        <v>1</v>
      </c>
    </row>
    <row r="19" spans="1:32" ht="61.2" customHeight="1" x14ac:dyDescent="0.2">
      <c r="A19" s="155"/>
      <c r="B19" s="172"/>
      <c r="C19" s="12" t="s">
        <v>0</v>
      </c>
      <c r="D19" s="102" t="s">
        <v>368</v>
      </c>
      <c r="E19" s="27">
        <f t="shared" si="2"/>
        <v>1</v>
      </c>
      <c r="F19" s="27">
        <f t="shared" si="3"/>
        <v>0</v>
      </c>
      <c r="G19" s="27">
        <v>0</v>
      </c>
      <c r="H19" s="9" t="s">
        <v>63</v>
      </c>
      <c r="I19" s="9" t="s">
        <v>63</v>
      </c>
      <c r="J19" s="4" t="s">
        <v>25</v>
      </c>
      <c r="K19" s="3" t="s">
        <v>66</v>
      </c>
      <c r="L19" s="3" t="s">
        <v>67</v>
      </c>
      <c r="M19" s="3" t="s">
        <v>221</v>
      </c>
      <c r="N19" s="5">
        <v>250</v>
      </c>
      <c r="O19" s="8">
        <f t="shared" si="4"/>
        <v>1</v>
      </c>
      <c r="P19" s="6" t="str">
        <f t="shared" si="5"/>
        <v>3</v>
      </c>
      <c r="Q19" s="5">
        <v>1</v>
      </c>
      <c r="R19" s="5">
        <v>1</v>
      </c>
      <c r="S19" s="5">
        <f t="shared" si="0"/>
        <v>1.4000000000000001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1.4000000000000001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122.4" customHeight="1" x14ac:dyDescent="0.2">
      <c r="A20" s="155"/>
      <c r="B20" s="172"/>
      <c r="C20" s="12" t="s">
        <v>0</v>
      </c>
      <c r="D20" s="12" t="s">
        <v>148</v>
      </c>
      <c r="E20" s="27">
        <f t="shared" si="2"/>
        <v>1</v>
      </c>
      <c r="F20" s="27">
        <f t="shared" si="3"/>
        <v>0</v>
      </c>
      <c r="G20" s="27">
        <v>0</v>
      </c>
      <c r="H20" s="9" t="s">
        <v>239</v>
      </c>
      <c r="I20" s="9" t="s">
        <v>240</v>
      </c>
      <c r="J20" s="4" t="s">
        <v>25</v>
      </c>
      <c r="K20" s="3" t="s">
        <v>66</v>
      </c>
      <c r="L20" s="3" t="s">
        <v>238</v>
      </c>
      <c r="M20" s="3" t="s">
        <v>231</v>
      </c>
      <c r="N20" s="5">
        <v>250</v>
      </c>
      <c r="O20" s="8">
        <f>+N20/250</f>
        <v>1</v>
      </c>
      <c r="P20" s="6" t="str">
        <f>IF(O20&lt;=0.15,"1",IF(AND(O20&gt;0.15,O20&lt;0.3),"2",IF(AND(O20&gt;=0.3),"3")))</f>
        <v>3</v>
      </c>
      <c r="Q20" s="5">
        <v>1</v>
      </c>
      <c r="R20" s="5">
        <v>2</v>
      </c>
      <c r="S20" s="5">
        <f t="shared" si="0"/>
        <v>1.7000000000000002</v>
      </c>
      <c r="T20" s="6" t="str">
        <f t="shared" si="1"/>
        <v>BAJO</v>
      </c>
      <c r="U20" s="7" t="s">
        <v>68</v>
      </c>
      <c r="V20" s="5" t="s">
        <v>153</v>
      </c>
      <c r="W20" s="7" t="s">
        <v>83</v>
      </c>
      <c r="X20" s="5">
        <v>1</v>
      </c>
      <c r="Y20" s="5">
        <f t="shared" si="6"/>
        <v>1.7000000000000002</v>
      </c>
      <c r="Z20" s="10" t="str">
        <f t="shared" si="7"/>
        <v>ACEPTABLE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0</v>
      </c>
    </row>
    <row r="21" spans="1:32" ht="61.2" x14ac:dyDescent="0.2">
      <c r="A21" s="155"/>
      <c r="B21" s="172"/>
      <c r="C21" s="12" t="s">
        <v>0</v>
      </c>
      <c r="D21" s="12" t="s">
        <v>244</v>
      </c>
      <c r="E21" s="27">
        <f t="shared" si="2"/>
        <v>0</v>
      </c>
      <c r="F21" s="27">
        <f t="shared" si="3"/>
        <v>1</v>
      </c>
      <c r="G21" s="27">
        <v>0</v>
      </c>
      <c r="H21" s="9" t="s">
        <v>243</v>
      </c>
      <c r="I21" s="9" t="s">
        <v>245</v>
      </c>
      <c r="J21" s="4" t="s">
        <v>25</v>
      </c>
      <c r="K21" s="3" t="s">
        <v>241</v>
      </c>
      <c r="L21" s="3" t="s">
        <v>245</v>
      </c>
      <c r="M21" s="3" t="s">
        <v>231</v>
      </c>
      <c r="N21" s="5">
        <v>5</v>
      </c>
      <c r="O21" s="8">
        <f>+N21/250</f>
        <v>0.02</v>
      </c>
      <c r="P21" s="6" t="str">
        <f>IF(O21&lt;=0.15,"1",IF(AND(O21&gt;0.15,O21&lt;0.3),"2",IF(AND(O21&gt;=0.3),"3")))</f>
        <v>1</v>
      </c>
      <c r="Q21" s="5">
        <v>2</v>
      </c>
      <c r="R21" s="5">
        <v>3</v>
      </c>
      <c r="S21" s="5">
        <f t="shared" si="0"/>
        <v>2.0999999999999996</v>
      </c>
      <c r="T21" s="6" t="str">
        <f t="shared" si="1"/>
        <v>MEDIO</v>
      </c>
      <c r="U21" s="7" t="s">
        <v>68</v>
      </c>
      <c r="V21" s="5" t="s">
        <v>153</v>
      </c>
      <c r="W21" s="7" t="s">
        <v>83</v>
      </c>
      <c r="X21" s="5">
        <v>1</v>
      </c>
      <c r="Y21" s="5">
        <f t="shared" si="6"/>
        <v>2.0999999999999996</v>
      </c>
      <c r="Z21" s="10" t="str">
        <f t="shared" si="7"/>
        <v>ACEPTABLE</v>
      </c>
      <c r="AA21" s="5">
        <v>0</v>
      </c>
      <c r="AB21" s="5">
        <v>1</v>
      </c>
      <c r="AC21" s="5">
        <v>0</v>
      </c>
      <c r="AD21" s="5">
        <v>0</v>
      </c>
      <c r="AE21" s="5">
        <v>0</v>
      </c>
      <c r="AF21" s="5">
        <v>0</v>
      </c>
    </row>
    <row r="22" spans="1:32" ht="61.2" x14ac:dyDescent="0.2">
      <c r="A22" s="155"/>
      <c r="B22" s="172"/>
      <c r="C22" s="12" t="s">
        <v>0</v>
      </c>
      <c r="D22" s="12" t="s">
        <v>244</v>
      </c>
      <c r="E22" s="27">
        <f t="shared" si="2"/>
        <v>0</v>
      </c>
      <c r="F22" s="27">
        <f t="shared" si="3"/>
        <v>1</v>
      </c>
      <c r="G22" s="27">
        <v>0</v>
      </c>
      <c r="H22" s="9" t="s">
        <v>246</v>
      </c>
      <c r="I22" s="9" t="s">
        <v>242</v>
      </c>
      <c r="J22" s="4" t="s">
        <v>25</v>
      </c>
      <c r="K22" s="3" t="s">
        <v>257</v>
      </c>
      <c r="L22" s="3" t="s">
        <v>265</v>
      </c>
      <c r="M22" s="3" t="s">
        <v>231</v>
      </c>
      <c r="N22" s="5">
        <v>1</v>
      </c>
      <c r="O22" s="8">
        <f t="shared" ref="O22:O24" si="8">+N22/250</f>
        <v>4.0000000000000001E-3</v>
      </c>
      <c r="P22" s="6" t="str">
        <f t="shared" ref="P22:P24" si="9">IF(O22&lt;=0.15,"1",IF(AND(O22&gt;0.15,O22&lt;0.3),"2",IF(AND(O22&gt;=0.3),"3")))</f>
        <v>1</v>
      </c>
      <c r="Q22" s="5">
        <v>2</v>
      </c>
      <c r="R22" s="5">
        <v>2</v>
      </c>
      <c r="S22" s="5">
        <f t="shared" si="0"/>
        <v>1.7999999999999998</v>
      </c>
      <c r="T22" s="6" t="str">
        <f t="shared" si="1"/>
        <v>BAJO</v>
      </c>
      <c r="U22" s="7" t="s">
        <v>68</v>
      </c>
      <c r="V22" s="5" t="s">
        <v>153</v>
      </c>
      <c r="W22" s="7" t="s">
        <v>83</v>
      </c>
      <c r="X22" s="5">
        <v>1</v>
      </c>
      <c r="Y22" s="5">
        <f t="shared" si="6"/>
        <v>1.7999999999999998</v>
      </c>
      <c r="Z22" s="10" t="str">
        <f t="shared" si="7"/>
        <v>ACEPTABLE</v>
      </c>
      <c r="AA22" s="5">
        <v>0</v>
      </c>
      <c r="AB22" s="5">
        <v>1</v>
      </c>
      <c r="AC22" s="5">
        <v>0</v>
      </c>
      <c r="AD22" s="5">
        <v>0</v>
      </c>
      <c r="AE22" s="5">
        <v>0</v>
      </c>
      <c r="AF22" s="5">
        <v>0</v>
      </c>
    </row>
    <row r="23" spans="1:32" ht="61.2" x14ac:dyDescent="0.2">
      <c r="A23" s="155"/>
      <c r="B23" s="172"/>
      <c r="C23" s="12" t="s">
        <v>0</v>
      </c>
      <c r="D23" s="12" t="s">
        <v>244</v>
      </c>
      <c r="E23" s="27">
        <f t="shared" si="2"/>
        <v>1</v>
      </c>
      <c r="F23" s="27">
        <f t="shared" si="3"/>
        <v>0</v>
      </c>
      <c r="G23" s="27">
        <v>0</v>
      </c>
      <c r="H23" s="9" t="s">
        <v>250</v>
      </c>
      <c r="I23" s="9" t="s">
        <v>242</v>
      </c>
      <c r="J23" s="4" t="s">
        <v>25</v>
      </c>
      <c r="K23" s="3" t="s">
        <v>261</v>
      </c>
      <c r="L23" s="3" t="s">
        <v>265</v>
      </c>
      <c r="M23" s="3" t="s">
        <v>231</v>
      </c>
      <c r="N23" s="5">
        <v>250</v>
      </c>
      <c r="O23" s="8">
        <f t="shared" si="8"/>
        <v>1</v>
      </c>
      <c r="P23" s="6" t="str">
        <f t="shared" si="9"/>
        <v>3</v>
      </c>
      <c r="Q23" s="5">
        <v>2</v>
      </c>
      <c r="R23" s="5">
        <v>2</v>
      </c>
      <c r="S23" s="5">
        <f t="shared" si="0"/>
        <v>2.2000000000000002</v>
      </c>
      <c r="T23" s="6" t="str">
        <f t="shared" si="1"/>
        <v>MEDIO</v>
      </c>
      <c r="U23" s="7" t="s">
        <v>68</v>
      </c>
      <c r="V23" s="5" t="s">
        <v>153</v>
      </c>
      <c r="W23" s="7" t="s">
        <v>83</v>
      </c>
      <c r="X23" s="5">
        <v>1</v>
      </c>
      <c r="Y23" s="5">
        <f t="shared" si="6"/>
        <v>2.2000000000000002</v>
      </c>
      <c r="Z23" s="10" t="str">
        <f t="shared" si="7"/>
        <v>ACEPTABLE</v>
      </c>
      <c r="AA23" s="5">
        <v>0</v>
      </c>
      <c r="AB23" s="5">
        <v>1</v>
      </c>
      <c r="AC23" s="5">
        <v>0</v>
      </c>
      <c r="AD23" s="5">
        <v>0</v>
      </c>
      <c r="AE23" s="5">
        <v>0</v>
      </c>
      <c r="AF23" s="5">
        <v>0</v>
      </c>
    </row>
    <row r="24" spans="1:32" ht="61.2" x14ac:dyDescent="0.2">
      <c r="A24" s="155"/>
      <c r="B24" s="172"/>
      <c r="C24" s="12" t="s">
        <v>0</v>
      </c>
      <c r="D24" s="12" t="s">
        <v>244</v>
      </c>
      <c r="E24" s="27">
        <f t="shared" si="2"/>
        <v>0</v>
      </c>
      <c r="F24" s="27">
        <f t="shared" si="3"/>
        <v>1</v>
      </c>
      <c r="G24" s="27">
        <v>0</v>
      </c>
      <c r="H24" s="9" t="s">
        <v>252</v>
      </c>
      <c r="I24" s="9" t="s">
        <v>255</v>
      </c>
      <c r="J24" s="4" t="s">
        <v>25</v>
      </c>
      <c r="K24" s="3" t="s">
        <v>263</v>
      </c>
      <c r="L24" s="3" t="s">
        <v>265</v>
      </c>
      <c r="M24" s="3" t="s">
        <v>231</v>
      </c>
      <c r="N24" s="5">
        <v>1</v>
      </c>
      <c r="O24" s="8">
        <f t="shared" si="8"/>
        <v>4.0000000000000001E-3</v>
      </c>
      <c r="P24" s="6" t="str">
        <f t="shared" si="9"/>
        <v>1</v>
      </c>
      <c r="Q24" s="5">
        <v>2</v>
      </c>
      <c r="R24" s="5">
        <v>2</v>
      </c>
      <c r="S24" s="5">
        <f t="shared" si="0"/>
        <v>1.7999999999999998</v>
      </c>
      <c r="T24" s="6" t="str">
        <f t="shared" si="1"/>
        <v>BAJO</v>
      </c>
      <c r="U24" s="7" t="s">
        <v>68</v>
      </c>
      <c r="V24" s="5" t="s">
        <v>153</v>
      </c>
      <c r="W24" s="7" t="s">
        <v>83</v>
      </c>
      <c r="X24" s="5">
        <v>1</v>
      </c>
      <c r="Y24" s="5">
        <f t="shared" si="6"/>
        <v>1.7999999999999998</v>
      </c>
      <c r="Z24" s="10" t="str">
        <f t="shared" si="7"/>
        <v>ACEPTABLE</v>
      </c>
      <c r="AA24" s="5">
        <v>0</v>
      </c>
      <c r="AB24" s="5">
        <v>1</v>
      </c>
      <c r="AC24" s="5">
        <v>0</v>
      </c>
      <c r="AD24" s="5">
        <v>0</v>
      </c>
      <c r="AE24" s="5">
        <v>0</v>
      </c>
      <c r="AF24" s="5">
        <v>0</v>
      </c>
    </row>
  </sheetData>
  <mergeCells count="48">
    <mergeCell ref="Y6:Y7"/>
    <mergeCell ref="AC6:AC7"/>
    <mergeCell ref="AD6:AD7"/>
    <mergeCell ref="AE6:AE7"/>
    <mergeCell ref="AF6:AF7"/>
    <mergeCell ref="AA6:AA7"/>
    <mergeCell ref="AB6:AB7"/>
    <mergeCell ref="U6:V6"/>
    <mergeCell ref="W6:W7"/>
    <mergeCell ref="X6:X7"/>
    <mergeCell ref="L6:L7"/>
    <mergeCell ref="N6:P6"/>
    <mergeCell ref="Q6:Q7"/>
    <mergeCell ref="R6:R7"/>
    <mergeCell ref="M6:M7"/>
    <mergeCell ref="S6:S7"/>
    <mergeCell ref="T6:T7"/>
    <mergeCell ref="H6:H7"/>
    <mergeCell ref="I6:I7"/>
    <mergeCell ref="J6:K6"/>
    <mergeCell ref="J5:M5"/>
    <mergeCell ref="A9:A24"/>
    <mergeCell ref="B9:B24"/>
    <mergeCell ref="A4:G4"/>
    <mergeCell ref="H4:T4"/>
    <mergeCell ref="U4:Z4"/>
    <mergeCell ref="AA4:AF5"/>
    <mergeCell ref="A5:A7"/>
    <mergeCell ref="B5:B7"/>
    <mergeCell ref="C5:C7"/>
    <mergeCell ref="D5:D7"/>
    <mergeCell ref="E5:G5"/>
    <mergeCell ref="H5:I5"/>
    <mergeCell ref="N5:T5"/>
    <mergeCell ref="U5:Y5"/>
    <mergeCell ref="Z5:Z7"/>
    <mergeCell ref="E6:E7"/>
    <mergeCell ref="F6:F7"/>
    <mergeCell ref="G6:G7"/>
    <mergeCell ref="A1:A3"/>
    <mergeCell ref="B1:Z1"/>
    <mergeCell ref="AA1:AC1"/>
    <mergeCell ref="AD1:AF1"/>
    <mergeCell ref="B2:Z3"/>
    <mergeCell ref="AA2:AC2"/>
    <mergeCell ref="AD2:AF2"/>
    <mergeCell ref="AA3:AC3"/>
    <mergeCell ref="AD3:AF3"/>
  </mergeCells>
  <conditionalFormatting sqref="P9:P24">
    <cfRule type="cellIs" dxfId="79" priority="4" operator="greaterThan">
      <formula>0</formula>
    </cfRule>
    <cfRule type="cellIs" dxfId="78" priority="5" stopIfTrue="1" operator="equal">
      <formula>"ALTO"</formula>
    </cfRule>
    <cfRule type="cellIs" dxfId="77" priority="6" stopIfTrue="1" operator="equal">
      <formula>"MEDIO"</formula>
    </cfRule>
    <cfRule type="cellIs" dxfId="76" priority="7" stopIfTrue="1" operator="equal">
      <formula>"BAJO"</formula>
    </cfRule>
  </conditionalFormatting>
  <conditionalFormatting sqref="T9:T24">
    <cfRule type="cellIs" dxfId="75" priority="8" stopIfTrue="1" operator="equal">
      <formula>"ALTO"</formula>
    </cfRule>
    <cfRule type="cellIs" dxfId="74" priority="9" stopIfTrue="1" operator="equal">
      <formula>"MEDIO"</formula>
    </cfRule>
    <cfRule type="cellIs" dxfId="73" priority="10" stopIfTrue="1" operator="equal">
      <formula>"BAJO"</formula>
    </cfRule>
  </conditionalFormatting>
  <conditionalFormatting sqref="Z9:Z24">
    <cfRule type="cellIs" dxfId="72" priority="1" stopIfTrue="1" operator="equal">
      <formula>"SIGNIFICATIVO"</formula>
    </cfRule>
    <cfRule type="cellIs" dxfId="71" priority="2" stopIfTrue="1" operator="equal">
      <formula>"MODERADO"</formula>
    </cfRule>
    <cfRule type="cellIs" dxfId="70" priority="3" stopIfTrue="1" operator="equal">
      <formula>"ACEPTABLE"</formula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6"/>
  <sheetViews>
    <sheetView workbookViewId="0">
      <selection activeCell="D10" sqref="D10"/>
    </sheetView>
  </sheetViews>
  <sheetFormatPr baseColWidth="10" defaultColWidth="11.44140625" defaultRowHeight="10.199999999999999" x14ac:dyDescent="0.2"/>
  <cols>
    <col min="1" max="1" width="23.6640625" style="1" customWidth="1"/>
    <col min="2" max="2" width="15" style="1" customWidth="1"/>
    <col min="3" max="3" width="16.33203125" style="1" bestFit="1" customWidth="1"/>
    <col min="4" max="4" width="55.33203125" style="1" customWidth="1"/>
    <col min="5" max="7" width="6.6640625" style="2" customWidth="1"/>
    <col min="8" max="8" width="23.5546875" style="1" customWidth="1"/>
    <col min="9" max="9" width="31.44140625" style="1" customWidth="1"/>
    <col min="10" max="10" width="19.109375" style="1" customWidth="1"/>
    <col min="11" max="11" width="24.6640625" style="1" customWidth="1"/>
    <col min="12" max="13" width="16.332031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2" width="16.6640625" style="1" customWidth="1"/>
    <col min="23" max="23" width="10.5546875" style="1" customWidth="1"/>
    <col min="24" max="25" width="6.6640625" style="1" customWidth="1"/>
    <col min="26" max="26" width="9.33203125" style="1" customWidth="1"/>
    <col min="27" max="28" width="6.6640625" style="1" customWidth="1"/>
    <col min="29" max="16384" width="11.44140625" style="1"/>
  </cols>
  <sheetData>
    <row r="1" spans="1:32" s="20" customFormat="1" ht="31.5" customHeight="1" x14ac:dyDescent="0.4">
      <c r="A1" s="158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70" t="s">
        <v>15</v>
      </c>
      <c r="AB1" s="170"/>
      <c r="AC1" s="171"/>
      <c r="AD1" s="128" t="s">
        <v>344</v>
      </c>
      <c r="AE1" s="128"/>
      <c r="AF1" s="128"/>
    </row>
    <row r="2" spans="1:32" s="20" customFormat="1" ht="21.75" customHeight="1" x14ac:dyDescent="0.25">
      <c r="A2" s="158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70" t="s">
        <v>86</v>
      </c>
      <c r="AB2" s="170"/>
      <c r="AC2" s="171"/>
      <c r="AD2" s="137">
        <v>4</v>
      </c>
      <c r="AE2" s="138"/>
      <c r="AF2" s="139"/>
    </row>
    <row r="3" spans="1:32" s="20" customFormat="1" ht="25.5" customHeight="1" x14ac:dyDescent="0.25">
      <c r="A3" s="158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70" t="s">
        <v>17</v>
      </c>
      <c r="AB3" s="170"/>
      <c r="AC3" s="171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212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192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178</v>
      </c>
      <c r="J6" s="142" t="s">
        <v>179</v>
      </c>
      <c r="K6" s="142"/>
      <c r="L6" s="142" t="s">
        <v>188</v>
      </c>
      <c r="M6" s="173" t="s">
        <v>191</v>
      </c>
      <c r="N6" s="142" t="s">
        <v>181</v>
      </c>
      <c r="O6" s="142"/>
      <c r="P6" s="142"/>
      <c r="Q6" s="142" t="s">
        <v>190</v>
      </c>
      <c r="R6" s="142" t="s">
        <v>210</v>
      </c>
      <c r="S6" s="142" t="s">
        <v>184</v>
      </c>
      <c r="T6" s="142" t="s">
        <v>185</v>
      </c>
      <c r="U6" s="142" t="s">
        <v>194</v>
      </c>
      <c r="V6" s="142"/>
      <c r="W6" s="142" t="s">
        <v>202</v>
      </c>
      <c r="X6" s="142" t="s">
        <v>203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x14ac:dyDescent="0.2">
      <c r="A8" s="28"/>
      <c r="B8" s="28"/>
      <c r="C8" s="28"/>
      <c r="D8" s="28"/>
      <c r="E8" s="29"/>
      <c r="F8" s="29"/>
      <c r="G8" s="29"/>
      <c r="H8" s="28"/>
      <c r="I8" s="28"/>
      <c r="J8" s="28"/>
      <c r="K8" s="28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3"/>
      <c r="X8" s="23"/>
      <c r="Y8" s="23"/>
      <c r="Z8" s="23"/>
      <c r="AA8" s="23"/>
      <c r="AB8" s="23"/>
    </row>
    <row r="9" spans="1:32" ht="61.2" customHeight="1" x14ac:dyDescent="0.2">
      <c r="A9" s="155" t="s">
        <v>130</v>
      </c>
      <c r="B9" s="181" t="s">
        <v>142</v>
      </c>
      <c r="C9" s="12" t="s">
        <v>0</v>
      </c>
      <c r="D9" s="12" t="s">
        <v>141</v>
      </c>
      <c r="E9" s="27">
        <f>IF(N9&gt;200,1,0)</f>
        <v>1</v>
      </c>
      <c r="F9" s="27">
        <f>IF(N9&lt;200,1,0)</f>
        <v>0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35</v>
      </c>
      <c r="L9" s="3" t="s">
        <v>35</v>
      </c>
      <c r="M9" s="3" t="s">
        <v>234</v>
      </c>
      <c r="N9" s="5">
        <v>250</v>
      </c>
      <c r="O9" s="8">
        <f>+N9/250</f>
        <v>1</v>
      </c>
      <c r="P9" s="6" t="str">
        <f>IF(O9&lt;=0.15,"1",IF(AND(O9&gt;0.15,O9&lt;0.3),"2",IF(AND(O9&gt;=0.3),"3")))</f>
        <v>3</v>
      </c>
      <c r="Q9" s="5">
        <v>2</v>
      </c>
      <c r="R9" s="5">
        <v>1</v>
      </c>
      <c r="S9" s="5">
        <f t="shared" ref="S9:S28" si="0">+(P9*0.2)+(Q9*0.5)+(R9*0.3)</f>
        <v>1.9000000000000001</v>
      </c>
      <c r="T9" s="6" t="str">
        <f t="shared" ref="T9:T28" si="1">IF(S9&lt;=2,"BAJO",IF(AND(S9&gt;2,S9&lt;2.5),"MEDIO",IF(AND(S9&gt;=2.5),"ALTO")))</f>
        <v>BAJO</v>
      </c>
      <c r="U9" s="7" t="s">
        <v>53</v>
      </c>
      <c r="V9" s="5" t="s">
        <v>153</v>
      </c>
      <c r="W9" s="7" t="s">
        <v>54</v>
      </c>
      <c r="X9" s="5">
        <v>1</v>
      </c>
      <c r="Y9" s="5">
        <f>+X9*S9</f>
        <v>1.9000000000000001</v>
      </c>
      <c r="Z9" s="10" t="str">
        <f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0</v>
      </c>
      <c r="AE9" s="5">
        <v>1</v>
      </c>
      <c r="AF9" s="5">
        <v>1</v>
      </c>
    </row>
    <row r="10" spans="1:32" ht="71.400000000000006" customHeight="1" x14ac:dyDescent="0.2">
      <c r="A10" s="155"/>
      <c r="B10" s="181"/>
      <c r="C10" s="12" t="s">
        <v>0</v>
      </c>
      <c r="D10" s="12" t="s">
        <v>141</v>
      </c>
      <c r="E10" s="27">
        <f t="shared" ref="E10:E36" si="2">IF(N10&gt;200,1,0)</f>
        <v>0</v>
      </c>
      <c r="F10" s="27">
        <f t="shared" ref="F10:F36" si="3">IF(N10&lt;200,1,0)</f>
        <v>1</v>
      </c>
      <c r="G10" s="27">
        <v>0</v>
      </c>
      <c r="H10" s="9" t="s">
        <v>31</v>
      </c>
      <c r="I10" s="9" t="s">
        <v>42</v>
      </c>
      <c r="J10" s="4" t="s">
        <v>25</v>
      </c>
      <c r="K10" s="3" t="s">
        <v>43</v>
      </c>
      <c r="L10" s="3" t="s">
        <v>69</v>
      </c>
      <c r="M10" s="3" t="s">
        <v>221</v>
      </c>
      <c r="N10" s="5">
        <v>3</v>
      </c>
      <c r="O10" s="8">
        <f t="shared" ref="O10:O28" si="4">+N10/250</f>
        <v>1.2E-2</v>
      </c>
      <c r="P10" s="6" t="str">
        <f t="shared" ref="P10:P28" si="5">IF(O10&lt;=0.15,"1",IF(AND(O10&gt;0.15,O10&lt;0.3),"2",IF(AND(O10&gt;=0.3),"3")))</f>
        <v>1</v>
      </c>
      <c r="Q10" s="5">
        <v>2</v>
      </c>
      <c r="R10" s="5">
        <v>2</v>
      </c>
      <c r="S10" s="5">
        <f t="shared" si="0"/>
        <v>1.7999999999999998</v>
      </c>
      <c r="T10" s="6" t="str">
        <f t="shared" si="1"/>
        <v>BAJO</v>
      </c>
      <c r="U10" s="7" t="s">
        <v>91</v>
      </c>
      <c r="V10" s="5" t="s">
        <v>153</v>
      </c>
      <c r="W10" s="7" t="s">
        <v>55</v>
      </c>
      <c r="X10" s="5">
        <v>1</v>
      </c>
      <c r="Y10" s="5">
        <f t="shared" ref="Y10:Y28" si="6">+X10*S10</f>
        <v>1.7999999999999998</v>
      </c>
      <c r="Z10" s="10" t="str">
        <f t="shared" ref="Z10:Z28" si="7">IF(Y10&lt;=3,"ACEPTABLE",IF(AND(Y10&gt;3,Y10&lt;6),"MODERADO",IF(AND(Y10&gt;=6),"SIGNIFICATIVO")))</f>
        <v>ACEPTABLE</v>
      </c>
      <c r="AA10" s="5">
        <v>0</v>
      </c>
      <c r="AB10" s="5">
        <v>1</v>
      </c>
      <c r="AC10" s="5">
        <v>0</v>
      </c>
      <c r="AD10" s="5">
        <v>1</v>
      </c>
      <c r="AE10" s="5">
        <v>1</v>
      </c>
      <c r="AF10" s="5">
        <v>1</v>
      </c>
    </row>
    <row r="11" spans="1:32" ht="60.6" x14ac:dyDescent="0.2">
      <c r="A11" s="155"/>
      <c r="B11" s="181"/>
      <c r="C11" s="12" t="s">
        <v>0</v>
      </c>
      <c r="D11" s="12" t="s">
        <v>141</v>
      </c>
      <c r="E11" s="27">
        <f t="shared" si="2"/>
        <v>1</v>
      </c>
      <c r="F11" s="27">
        <f t="shared" si="3"/>
        <v>0</v>
      </c>
      <c r="G11" s="27">
        <v>0</v>
      </c>
      <c r="H11" s="9" t="s">
        <v>31</v>
      </c>
      <c r="I11" s="9" t="s">
        <v>41</v>
      </c>
      <c r="J11" s="4" t="s">
        <v>25</v>
      </c>
      <c r="K11" s="3" t="s">
        <v>98</v>
      </c>
      <c r="L11" s="3" t="s">
        <v>104</v>
      </c>
      <c r="M11" s="3" t="s">
        <v>221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99</v>
      </c>
      <c r="V11" s="5" t="s">
        <v>153</v>
      </c>
      <c r="W11" s="7" t="s">
        <v>96</v>
      </c>
      <c r="X11" s="5">
        <v>2</v>
      </c>
      <c r="Y11" s="5">
        <f t="shared" si="6"/>
        <v>2.8000000000000003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91.8" x14ac:dyDescent="0.2">
      <c r="A12" s="155"/>
      <c r="B12" s="181"/>
      <c r="C12" s="12" t="s">
        <v>0</v>
      </c>
      <c r="D12" s="12" t="s">
        <v>141</v>
      </c>
      <c r="E12" s="27">
        <f t="shared" si="2"/>
        <v>1</v>
      </c>
      <c r="F12" s="27">
        <f t="shared" si="3"/>
        <v>0</v>
      </c>
      <c r="G12" s="27">
        <v>0</v>
      </c>
      <c r="H12" s="9" t="s">
        <v>33</v>
      </c>
      <c r="I12" s="9" t="s">
        <v>56</v>
      </c>
      <c r="J12" s="4" t="s">
        <v>25</v>
      </c>
      <c r="K12" s="3" t="s">
        <v>39</v>
      </c>
      <c r="L12" s="3" t="s">
        <v>49</v>
      </c>
      <c r="M12" s="3" t="s">
        <v>232</v>
      </c>
      <c r="N12" s="5">
        <v>250</v>
      </c>
      <c r="O12" s="8">
        <f t="shared" si="4"/>
        <v>1</v>
      </c>
      <c r="P12" s="6" t="str">
        <f t="shared" si="5"/>
        <v>3</v>
      </c>
      <c r="Q12" s="5">
        <v>1</v>
      </c>
      <c r="R12" s="5">
        <v>1</v>
      </c>
      <c r="S12" s="5">
        <f t="shared" si="0"/>
        <v>1.4000000000000001</v>
      </c>
      <c r="T12" s="6" t="str">
        <f t="shared" si="1"/>
        <v>BAJO</v>
      </c>
      <c r="U12" s="7" t="s">
        <v>22</v>
      </c>
      <c r="V12" s="5" t="s">
        <v>153</v>
      </c>
      <c r="W12" s="7" t="s">
        <v>85</v>
      </c>
      <c r="X12" s="5">
        <v>1</v>
      </c>
      <c r="Y12" s="5">
        <f t="shared" si="6"/>
        <v>1.4000000000000001</v>
      </c>
      <c r="Z12" s="10" t="str">
        <f t="shared" si="7"/>
        <v>ACEPTABLE</v>
      </c>
      <c r="AA12" s="5">
        <v>0</v>
      </c>
      <c r="AB12" s="5">
        <v>1</v>
      </c>
      <c r="AC12" s="5">
        <v>1</v>
      </c>
      <c r="AD12" s="5">
        <v>1</v>
      </c>
      <c r="AE12" s="5">
        <v>1</v>
      </c>
      <c r="AF12" s="5">
        <v>1</v>
      </c>
    </row>
    <row r="13" spans="1:32" ht="61.2" x14ac:dyDescent="0.2">
      <c r="A13" s="155"/>
      <c r="B13" s="181"/>
      <c r="C13" s="12" t="s">
        <v>0</v>
      </c>
      <c r="D13" s="12" t="s">
        <v>141</v>
      </c>
      <c r="E13" s="27">
        <f t="shared" si="2"/>
        <v>0</v>
      </c>
      <c r="F13" s="27">
        <f t="shared" si="3"/>
        <v>1</v>
      </c>
      <c r="G13" s="27">
        <v>0</v>
      </c>
      <c r="H13" s="9" t="s">
        <v>33</v>
      </c>
      <c r="I13" s="9" t="s">
        <v>57</v>
      </c>
      <c r="J13" s="4" t="s">
        <v>25</v>
      </c>
      <c r="K13" s="3" t="s">
        <v>37</v>
      </c>
      <c r="L13" s="3" t="s">
        <v>48</v>
      </c>
      <c r="M13" s="3" t="s">
        <v>221</v>
      </c>
      <c r="N13" s="5">
        <v>12</v>
      </c>
      <c r="O13" s="8">
        <f t="shared" si="4"/>
        <v>4.8000000000000001E-2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92</v>
      </c>
      <c r="V13" s="5" t="s">
        <v>153</v>
      </c>
      <c r="W13" s="7" t="s">
        <v>54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0</v>
      </c>
      <c r="AD13" s="5">
        <v>1</v>
      </c>
      <c r="AE13" s="5">
        <v>1</v>
      </c>
      <c r="AF13" s="5">
        <v>1</v>
      </c>
    </row>
    <row r="14" spans="1:32" ht="71.400000000000006" customHeight="1" x14ac:dyDescent="0.2">
      <c r="A14" s="155"/>
      <c r="B14" s="181"/>
      <c r="C14" s="12" t="s">
        <v>0</v>
      </c>
      <c r="D14" s="12" t="s">
        <v>141</v>
      </c>
      <c r="E14" s="27">
        <f t="shared" si="2"/>
        <v>0</v>
      </c>
      <c r="F14" s="27">
        <f t="shared" si="3"/>
        <v>1</v>
      </c>
      <c r="G14" s="27">
        <v>0</v>
      </c>
      <c r="H14" s="9" t="s">
        <v>32</v>
      </c>
      <c r="I14" s="9" t="s">
        <v>58</v>
      </c>
      <c r="J14" s="4" t="s">
        <v>25</v>
      </c>
      <c r="K14" s="3" t="s">
        <v>37</v>
      </c>
      <c r="L14" s="3" t="s">
        <v>69</v>
      </c>
      <c r="M14" s="3" t="s">
        <v>221</v>
      </c>
      <c r="N14" s="5">
        <v>3</v>
      </c>
      <c r="O14" s="8">
        <f t="shared" si="4"/>
        <v>1.2E-2</v>
      </c>
      <c r="P14" s="6" t="str">
        <f t="shared" si="5"/>
        <v>1</v>
      </c>
      <c r="Q14" s="5">
        <v>2</v>
      </c>
      <c r="R14" s="5">
        <v>2</v>
      </c>
      <c r="S14" s="5">
        <f t="shared" si="0"/>
        <v>1.7999999999999998</v>
      </c>
      <c r="T14" s="6" t="str">
        <f t="shared" si="1"/>
        <v>BAJO</v>
      </c>
      <c r="U14" s="7" t="s">
        <v>91</v>
      </c>
      <c r="V14" s="5" t="s">
        <v>153</v>
      </c>
      <c r="W14" s="7" t="s">
        <v>55</v>
      </c>
      <c r="X14" s="5">
        <v>1</v>
      </c>
      <c r="Y14" s="5">
        <f t="shared" si="6"/>
        <v>1.7999999999999998</v>
      </c>
      <c r="Z14" s="10" t="str">
        <f t="shared" si="7"/>
        <v>ACEPTABLE</v>
      </c>
      <c r="AA14" s="5">
        <v>0</v>
      </c>
      <c r="AB14" s="5">
        <v>1</v>
      </c>
      <c r="AC14" s="5">
        <v>1</v>
      </c>
      <c r="AD14" s="5">
        <v>1</v>
      </c>
      <c r="AE14" s="5">
        <v>1</v>
      </c>
      <c r="AF14" s="5">
        <v>1</v>
      </c>
    </row>
    <row r="15" spans="1:32" ht="61.2" x14ac:dyDescent="0.2">
      <c r="A15" s="155"/>
      <c r="B15" s="181"/>
      <c r="C15" s="12" t="s">
        <v>0</v>
      </c>
      <c r="D15" s="12" t="s">
        <v>141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62</v>
      </c>
      <c r="J15" s="4" t="s">
        <v>25</v>
      </c>
      <c r="K15" s="3" t="s">
        <v>126</v>
      </c>
      <c r="L15" s="3" t="s">
        <v>104</v>
      </c>
      <c r="M15" s="3" t="s">
        <v>221</v>
      </c>
      <c r="N15" s="5">
        <v>250</v>
      </c>
      <c r="O15" s="8">
        <f t="shared" si="4"/>
        <v>1</v>
      </c>
      <c r="P15" s="6" t="str">
        <f t="shared" si="5"/>
        <v>3</v>
      </c>
      <c r="Q15" s="5">
        <v>2</v>
      </c>
      <c r="R15" s="5">
        <v>1</v>
      </c>
      <c r="S15" s="5">
        <f t="shared" si="0"/>
        <v>1.9000000000000001</v>
      </c>
      <c r="T15" s="6" t="str">
        <f t="shared" si="1"/>
        <v>BAJO</v>
      </c>
      <c r="U15" s="7" t="s">
        <v>59</v>
      </c>
      <c r="V15" s="5" t="s">
        <v>153</v>
      </c>
      <c r="W15" s="7" t="s">
        <v>78</v>
      </c>
      <c r="X15" s="5">
        <v>1</v>
      </c>
      <c r="Y15" s="5">
        <f t="shared" si="6"/>
        <v>1.9000000000000001</v>
      </c>
      <c r="Z15" s="10" t="str">
        <f t="shared" si="7"/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1</v>
      </c>
      <c r="AF15" s="5">
        <v>1</v>
      </c>
    </row>
    <row r="16" spans="1:32" ht="60.6" x14ac:dyDescent="0.2">
      <c r="A16" s="155"/>
      <c r="B16" s="181"/>
      <c r="C16" s="12" t="s">
        <v>0</v>
      </c>
      <c r="D16" s="12" t="s">
        <v>141</v>
      </c>
      <c r="E16" s="27">
        <f t="shared" si="2"/>
        <v>1</v>
      </c>
      <c r="F16" s="27">
        <f t="shared" si="3"/>
        <v>0</v>
      </c>
      <c r="G16" s="27">
        <v>0</v>
      </c>
      <c r="H16" s="9" t="s">
        <v>61</v>
      </c>
      <c r="I16" s="9" t="s">
        <v>87</v>
      </c>
      <c r="J16" s="4" t="s">
        <v>25</v>
      </c>
      <c r="K16" s="3" t="s">
        <v>64</v>
      </c>
      <c r="L16" s="3" t="s">
        <v>65</v>
      </c>
      <c r="M16" s="3" t="s">
        <v>221</v>
      </c>
      <c r="N16" s="5">
        <v>250</v>
      </c>
      <c r="O16" s="8">
        <f t="shared" si="4"/>
        <v>1</v>
      </c>
      <c r="P16" s="6" t="str">
        <f t="shared" si="5"/>
        <v>3</v>
      </c>
      <c r="Q16" s="5">
        <v>1</v>
      </c>
      <c r="R16" s="5">
        <v>1</v>
      </c>
      <c r="S16" s="5">
        <f t="shared" si="0"/>
        <v>1.4000000000000001</v>
      </c>
      <c r="T16" s="6" t="str">
        <f t="shared" si="1"/>
        <v>BAJO</v>
      </c>
      <c r="U16" s="7" t="s">
        <v>88</v>
      </c>
      <c r="V16" s="5" t="s">
        <v>153</v>
      </c>
      <c r="W16" s="7" t="s">
        <v>83</v>
      </c>
      <c r="X16" s="5">
        <v>1</v>
      </c>
      <c r="Y16" s="5">
        <f t="shared" si="6"/>
        <v>1.4000000000000001</v>
      </c>
      <c r="Z16" s="10" t="str">
        <f>IF(Y16&lt;=2,"ACEPTABLE",IF(AND(Y16&gt;2,Y16&lt;6),"MODERADO",IF(AND(Y16&gt;=6),"SIGNIFICATIVO")))</f>
        <v>ACEPTABLE</v>
      </c>
      <c r="AA16" s="5">
        <v>0</v>
      </c>
      <c r="AB16" s="5">
        <v>1</v>
      </c>
      <c r="AC16" s="5">
        <v>0</v>
      </c>
      <c r="AD16" s="5">
        <v>0</v>
      </c>
      <c r="AE16" s="5">
        <v>0</v>
      </c>
      <c r="AF16" s="5">
        <v>1</v>
      </c>
    </row>
    <row r="17" spans="1:32" ht="61.2" x14ac:dyDescent="0.2">
      <c r="A17" s="155"/>
      <c r="B17" s="181"/>
      <c r="C17" s="12" t="s">
        <v>0</v>
      </c>
      <c r="D17" s="12" t="s">
        <v>141</v>
      </c>
      <c r="E17" s="27">
        <f t="shared" si="2"/>
        <v>0</v>
      </c>
      <c r="F17" s="27">
        <f t="shared" si="3"/>
        <v>1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37</v>
      </c>
      <c r="L17" s="3" t="s">
        <v>97</v>
      </c>
      <c r="M17" s="3" t="s">
        <v>221</v>
      </c>
      <c r="N17" s="5">
        <v>52</v>
      </c>
      <c r="O17" s="8">
        <f t="shared" si="4"/>
        <v>0.20799999999999999</v>
      </c>
      <c r="P17" s="6" t="str">
        <f t="shared" si="5"/>
        <v>2</v>
      </c>
      <c r="Q17" s="5">
        <v>2</v>
      </c>
      <c r="R17" s="5">
        <v>1</v>
      </c>
      <c r="S17" s="5">
        <f t="shared" si="0"/>
        <v>1.7</v>
      </c>
      <c r="T17" s="6" t="str">
        <f t="shared" si="1"/>
        <v>BAJO</v>
      </c>
      <c r="U17" s="7" t="s">
        <v>93</v>
      </c>
      <c r="V17" s="5" t="s">
        <v>153</v>
      </c>
      <c r="W17" s="7" t="s">
        <v>83</v>
      </c>
      <c r="X17" s="5">
        <v>1</v>
      </c>
      <c r="Y17" s="5">
        <f t="shared" si="6"/>
        <v>1.7</v>
      </c>
      <c r="Z17" s="10" t="str">
        <f t="shared" si="7"/>
        <v>ACEPTABLE</v>
      </c>
      <c r="AA17" s="5">
        <v>1</v>
      </c>
      <c r="AB17" s="5">
        <v>1</v>
      </c>
      <c r="AC17" s="5">
        <v>1</v>
      </c>
      <c r="AD17" s="5">
        <v>1</v>
      </c>
      <c r="AE17" s="5">
        <v>1</v>
      </c>
      <c r="AF17" s="5">
        <v>1</v>
      </c>
    </row>
    <row r="18" spans="1:32" ht="61.2" x14ac:dyDescent="0.2">
      <c r="A18" s="155"/>
      <c r="B18" s="181"/>
      <c r="C18" s="12" t="s">
        <v>0</v>
      </c>
      <c r="D18" s="12" t="s">
        <v>141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45</v>
      </c>
      <c r="J18" s="4" t="s">
        <v>25</v>
      </c>
      <c r="K18" s="3" t="s">
        <v>126</v>
      </c>
      <c r="L18" s="3" t="s">
        <v>104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2</v>
      </c>
      <c r="R18" s="5">
        <v>1</v>
      </c>
      <c r="S18" s="5">
        <f t="shared" si="0"/>
        <v>1.9000000000000001</v>
      </c>
      <c r="T18" s="6" t="str">
        <f t="shared" si="1"/>
        <v>BAJO</v>
      </c>
      <c r="U18" s="7" t="s">
        <v>59</v>
      </c>
      <c r="V18" s="5" t="s">
        <v>153</v>
      </c>
      <c r="W18" s="7" t="s">
        <v>78</v>
      </c>
      <c r="X18" s="5">
        <v>1</v>
      </c>
      <c r="Y18" s="5">
        <f t="shared" si="6"/>
        <v>1.9000000000000001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1</v>
      </c>
      <c r="AF18" s="5">
        <v>1</v>
      </c>
    </row>
    <row r="19" spans="1:32" ht="60.6" x14ac:dyDescent="0.2">
      <c r="A19" s="155"/>
      <c r="B19" s="181"/>
      <c r="C19" s="12" t="s">
        <v>0</v>
      </c>
      <c r="D19" s="12" t="s">
        <v>141</v>
      </c>
      <c r="E19" s="27">
        <f t="shared" si="2"/>
        <v>1</v>
      </c>
      <c r="F19" s="27">
        <f t="shared" si="3"/>
        <v>0</v>
      </c>
      <c r="G19" s="27">
        <v>0</v>
      </c>
      <c r="H19" s="9" t="s">
        <v>63</v>
      </c>
      <c r="I19" s="9" t="s">
        <v>63</v>
      </c>
      <c r="J19" s="4" t="s">
        <v>25</v>
      </c>
      <c r="K19" s="3" t="s">
        <v>66</v>
      </c>
      <c r="L19" s="3" t="s">
        <v>67</v>
      </c>
      <c r="M19" s="3" t="s">
        <v>221</v>
      </c>
      <c r="N19" s="5">
        <v>250</v>
      </c>
      <c r="O19" s="8">
        <f t="shared" si="4"/>
        <v>1</v>
      </c>
      <c r="P19" s="6" t="str">
        <f t="shared" si="5"/>
        <v>3</v>
      </c>
      <c r="Q19" s="5">
        <v>1</v>
      </c>
      <c r="R19" s="5">
        <v>1</v>
      </c>
      <c r="S19" s="5">
        <f t="shared" si="0"/>
        <v>1.4000000000000001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1.4000000000000001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122.4" customHeight="1" x14ac:dyDescent="0.2">
      <c r="A20" s="155"/>
      <c r="B20" s="181"/>
      <c r="C20" s="12" t="s">
        <v>0</v>
      </c>
      <c r="D20" s="12" t="s">
        <v>148</v>
      </c>
      <c r="E20" s="27">
        <f t="shared" si="2"/>
        <v>1</v>
      </c>
      <c r="F20" s="27">
        <f t="shared" si="3"/>
        <v>0</v>
      </c>
      <c r="G20" s="27">
        <v>0</v>
      </c>
      <c r="H20" s="9" t="s">
        <v>239</v>
      </c>
      <c r="I20" s="9" t="s">
        <v>240</v>
      </c>
      <c r="J20" s="4" t="s">
        <v>25</v>
      </c>
      <c r="K20" s="3" t="s">
        <v>66</v>
      </c>
      <c r="L20" s="3" t="s">
        <v>238</v>
      </c>
      <c r="M20" s="3" t="s">
        <v>231</v>
      </c>
      <c r="N20" s="5">
        <v>250</v>
      </c>
      <c r="O20" s="8">
        <f>+N20/250</f>
        <v>1</v>
      </c>
      <c r="P20" s="6" t="str">
        <f>IF(O20&lt;=0.15,"1",IF(AND(O20&gt;0.15,O20&lt;0.3),"2",IF(AND(O20&gt;=0.3),"3")))</f>
        <v>3</v>
      </c>
      <c r="Q20" s="5">
        <v>1</v>
      </c>
      <c r="R20" s="5">
        <v>2</v>
      </c>
      <c r="S20" s="5">
        <f t="shared" si="0"/>
        <v>1.7000000000000002</v>
      </c>
      <c r="T20" s="6" t="str">
        <f t="shared" si="1"/>
        <v>BAJO</v>
      </c>
      <c r="U20" s="7" t="s">
        <v>68</v>
      </c>
      <c r="V20" s="5" t="s">
        <v>153</v>
      </c>
      <c r="W20" s="7" t="s">
        <v>83</v>
      </c>
      <c r="X20" s="5">
        <v>1</v>
      </c>
      <c r="Y20" s="5">
        <f t="shared" si="6"/>
        <v>1.7000000000000002</v>
      </c>
      <c r="Z20" s="10" t="str">
        <f t="shared" si="7"/>
        <v>ACEPTABLE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0</v>
      </c>
    </row>
    <row r="21" spans="1:32" ht="60.6" x14ac:dyDescent="0.2">
      <c r="A21" s="155"/>
      <c r="B21" s="181"/>
      <c r="C21" s="12" t="s">
        <v>24</v>
      </c>
      <c r="D21" s="12" t="s">
        <v>144</v>
      </c>
      <c r="E21" s="27">
        <f t="shared" si="2"/>
        <v>1</v>
      </c>
      <c r="F21" s="27">
        <f t="shared" si="3"/>
        <v>0</v>
      </c>
      <c r="G21" s="27">
        <v>0</v>
      </c>
      <c r="H21" s="9" t="s">
        <v>34</v>
      </c>
      <c r="I21" s="9" t="s">
        <v>95</v>
      </c>
      <c r="J21" s="4" t="s">
        <v>25</v>
      </c>
      <c r="K21" s="3" t="s">
        <v>35</v>
      </c>
      <c r="L21" s="3" t="s">
        <v>50</v>
      </c>
      <c r="M21" s="3" t="s">
        <v>235</v>
      </c>
      <c r="N21" s="5">
        <v>250</v>
      </c>
      <c r="O21" s="8">
        <f t="shared" si="4"/>
        <v>1</v>
      </c>
      <c r="P21" s="6" t="str">
        <f t="shared" si="5"/>
        <v>3</v>
      </c>
      <c r="Q21" s="5">
        <v>2</v>
      </c>
      <c r="R21" s="5">
        <v>1</v>
      </c>
      <c r="S21" s="5">
        <f t="shared" si="0"/>
        <v>1.9000000000000001</v>
      </c>
      <c r="T21" s="6" t="str">
        <f t="shared" si="1"/>
        <v>BAJO</v>
      </c>
      <c r="U21" s="7" t="s">
        <v>94</v>
      </c>
      <c r="V21" s="5" t="s">
        <v>153</v>
      </c>
      <c r="W21" s="7" t="s">
        <v>84</v>
      </c>
      <c r="X21" s="5">
        <v>1</v>
      </c>
      <c r="Y21" s="5">
        <f t="shared" si="6"/>
        <v>1.9000000000000001</v>
      </c>
      <c r="Z21" s="10" t="str">
        <f t="shared" si="7"/>
        <v>ACEPTABLE</v>
      </c>
      <c r="AA21" s="5">
        <v>1</v>
      </c>
      <c r="AB21" s="5">
        <v>1</v>
      </c>
      <c r="AC21" s="5">
        <v>0</v>
      </c>
      <c r="AD21" s="5">
        <v>0</v>
      </c>
      <c r="AE21" s="5">
        <v>1</v>
      </c>
      <c r="AF21" s="5">
        <v>1</v>
      </c>
    </row>
    <row r="22" spans="1:32" ht="60.6" x14ac:dyDescent="0.2">
      <c r="A22" s="155"/>
      <c r="B22" s="181"/>
      <c r="C22" s="12" t="s">
        <v>24</v>
      </c>
      <c r="D22" s="12" t="s">
        <v>144</v>
      </c>
      <c r="E22" s="27">
        <f t="shared" si="2"/>
        <v>1</v>
      </c>
      <c r="F22" s="27">
        <f t="shared" si="3"/>
        <v>0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44</v>
      </c>
      <c r="L22" s="3" t="s">
        <v>51</v>
      </c>
      <c r="M22" s="3" t="s">
        <v>235</v>
      </c>
      <c r="N22" s="5">
        <v>250</v>
      </c>
      <c r="O22" s="8">
        <f t="shared" si="4"/>
        <v>1</v>
      </c>
      <c r="P22" s="6" t="str">
        <f t="shared" si="5"/>
        <v>3</v>
      </c>
      <c r="Q22" s="5">
        <v>2</v>
      </c>
      <c r="R22" s="5">
        <v>2</v>
      </c>
      <c r="S22" s="5">
        <f t="shared" si="0"/>
        <v>2.2000000000000002</v>
      </c>
      <c r="T22" s="6" t="str">
        <f t="shared" si="1"/>
        <v>MEDIO</v>
      </c>
      <c r="U22" s="7" t="s">
        <v>80</v>
      </c>
      <c r="V22" s="5" t="s">
        <v>153</v>
      </c>
      <c r="W22" s="7" t="s">
        <v>82</v>
      </c>
      <c r="X22" s="5">
        <v>1</v>
      </c>
      <c r="Y22" s="5">
        <f t="shared" si="6"/>
        <v>2.2000000000000002</v>
      </c>
      <c r="Z22" s="10" t="str">
        <f t="shared" si="7"/>
        <v>ACEPTABLE</v>
      </c>
      <c r="AA22" s="5">
        <v>1</v>
      </c>
      <c r="AB22" s="5">
        <v>1</v>
      </c>
      <c r="AC22" s="5">
        <v>0</v>
      </c>
      <c r="AD22" s="5">
        <v>0</v>
      </c>
      <c r="AE22" s="5">
        <v>1</v>
      </c>
      <c r="AF22" s="5">
        <v>1</v>
      </c>
    </row>
    <row r="23" spans="1:32" ht="71.400000000000006" customHeight="1" x14ac:dyDescent="0.2">
      <c r="A23" s="155"/>
      <c r="B23" s="181"/>
      <c r="C23" s="12" t="s">
        <v>24</v>
      </c>
      <c r="D23" s="12" t="s">
        <v>144</v>
      </c>
      <c r="E23" s="27">
        <f t="shared" si="2"/>
        <v>0</v>
      </c>
      <c r="F23" s="27">
        <f t="shared" si="3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37</v>
      </c>
      <c r="L23" s="3" t="s">
        <v>77</v>
      </c>
      <c r="M23" s="3" t="s">
        <v>221</v>
      </c>
      <c r="N23" s="5">
        <v>1</v>
      </c>
      <c r="O23" s="8">
        <f t="shared" si="4"/>
        <v>4.0000000000000001E-3</v>
      </c>
      <c r="P23" s="6" t="str">
        <f t="shared" si="5"/>
        <v>1</v>
      </c>
      <c r="Q23" s="5">
        <v>2</v>
      </c>
      <c r="R23" s="5">
        <v>2</v>
      </c>
      <c r="S23" s="5">
        <f t="shared" si="0"/>
        <v>1.7999999999999998</v>
      </c>
      <c r="T23" s="6" t="str">
        <f t="shared" si="1"/>
        <v>BAJO</v>
      </c>
      <c r="U23" s="7" t="s">
        <v>91</v>
      </c>
      <c r="V23" s="5" t="s">
        <v>153</v>
      </c>
      <c r="W23" s="7" t="s">
        <v>81</v>
      </c>
      <c r="X23" s="5">
        <v>1</v>
      </c>
      <c r="Y23" s="5">
        <f t="shared" si="6"/>
        <v>1.7999999999999998</v>
      </c>
      <c r="Z23" s="10" t="str">
        <f t="shared" si="7"/>
        <v>ACEPTABLE</v>
      </c>
      <c r="AA23" s="5">
        <v>0</v>
      </c>
      <c r="AB23" s="5">
        <v>1</v>
      </c>
      <c r="AC23" s="5">
        <v>0</v>
      </c>
      <c r="AD23" s="5">
        <v>1</v>
      </c>
      <c r="AE23" s="5">
        <v>1</v>
      </c>
      <c r="AF23" s="5">
        <v>1</v>
      </c>
    </row>
    <row r="24" spans="1:32" ht="51" customHeight="1" x14ac:dyDescent="0.2">
      <c r="A24" s="155"/>
      <c r="B24" s="181"/>
      <c r="C24" s="12" t="s">
        <v>24</v>
      </c>
      <c r="D24" s="12" t="s">
        <v>144</v>
      </c>
      <c r="E24" s="27">
        <f t="shared" si="2"/>
        <v>0</v>
      </c>
      <c r="F24" s="27">
        <f t="shared" si="3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38</v>
      </c>
      <c r="L24" s="3" t="s">
        <v>52</v>
      </c>
      <c r="M24" s="3" t="s">
        <v>221</v>
      </c>
      <c r="N24" s="5">
        <v>1</v>
      </c>
      <c r="O24" s="8">
        <f t="shared" si="4"/>
        <v>4.0000000000000001E-3</v>
      </c>
      <c r="P24" s="6" t="str">
        <f t="shared" si="5"/>
        <v>1</v>
      </c>
      <c r="Q24" s="5">
        <v>2</v>
      </c>
      <c r="R24" s="5">
        <v>2</v>
      </c>
      <c r="S24" s="5">
        <f t="shared" si="0"/>
        <v>1.7999999999999998</v>
      </c>
      <c r="T24" s="6" t="str">
        <f t="shared" si="1"/>
        <v>BAJO</v>
      </c>
      <c r="U24" s="7" t="s">
        <v>90</v>
      </c>
      <c r="V24" s="5" t="s">
        <v>153</v>
      </c>
      <c r="W24" s="7" t="s">
        <v>81</v>
      </c>
      <c r="X24" s="5">
        <v>1</v>
      </c>
      <c r="Y24" s="5">
        <f t="shared" si="6"/>
        <v>1.7999999999999998</v>
      </c>
      <c r="Z24" s="10" t="str">
        <f t="shared" si="7"/>
        <v>ACEPTABLE</v>
      </c>
      <c r="AA24" s="5">
        <v>0</v>
      </c>
      <c r="AB24" s="5">
        <v>1</v>
      </c>
      <c r="AC24" s="5">
        <v>1</v>
      </c>
      <c r="AD24" s="5">
        <v>1</v>
      </c>
      <c r="AE24" s="5">
        <v>0</v>
      </c>
      <c r="AF24" s="5">
        <v>1</v>
      </c>
    </row>
    <row r="25" spans="1:32" ht="60.6" x14ac:dyDescent="0.2">
      <c r="A25" s="155"/>
      <c r="B25" s="181"/>
      <c r="C25" s="12" t="s">
        <v>24</v>
      </c>
      <c r="D25" s="12" t="s">
        <v>144</v>
      </c>
      <c r="E25" s="27">
        <f t="shared" si="2"/>
        <v>0</v>
      </c>
      <c r="F25" s="27">
        <f t="shared" si="3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40</v>
      </c>
      <c r="L25" s="3" t="s">
        <v>60</v>
      </c>
      <c r="M25" s="3" t="s">
        <v>221</v>
      </c>
      <c r="N25" s="5">
        <v>1</v>
      </c>
      <c r="O25" s="8">
        <f t="shared" si="4"/>
        <v>4.0000000000000001E-3</v>
      </c>
      <c r="P25" s="6" t="str">
        <f t="shared" si="5"/>
        <v>1</v>
      </c>
      <c r="Q25" s="5">
        <v>3</v>
      </c>
      <c r="R25" s="5">
        <v>3</v>
      </c>
      <c r="S25" s="5">
        <f t="shared" si="0"/>
        <v>2.5999999999999996</v>
      </c>
      <c r="T25" s="6" t="str">
        <f t="shared" si="1"/>
        <v>ALTO</v>
      </c>
      <c r="U25" s="7" t="s">
        <v>70</v>
      </c>
      <c r="V25" s="5" t="s">
        <v>153</v>
      </c>
      <c r="W25" s="7" t="s">
        <v>79</v>
      </c>
      <c r="X25" s="5">
        <v>1</v>
      </c>
      <c r="Y25" s="5">
        <f t="shared" si="6"/>
        <v>2.5999999999999996</v>
      </c>
      <c r="Z25" s="10" t="str">
        <f t="shared" si="7"/>
        <v>ACEPTABLE</v>
      </c>
      <c r="AA25" s="5">
        <v>1</v>
      </c>
      <c r="AB25" s="5">
        <v>1</v>
      </c>
      <c r="AC25" s="5">
        <v>0</v>
      </c>
      <c r="AD25" s="5">
        <v>0</v>
      </c>
      <c r="AE25" s="5">
        <v>1</v>
      </c>
      <c r="AF25" s="5">
        <v>1</v>
      </c>
    </row>
    <row r="26" spans="1:32" ht="51" customHeight="1" x14ac:dyDescent="0.2">
      <c r="A26" s="155"/>
      <c r="B26" s="181"/>
      <c r="C26" s="12" t="s">
        <v>24</v>
      </c>
      <c r="D26" s="12" t="s">
        <v>144</v>
      </c>
      <c r="E26" s="27">
        <f t="shared" si="2"/>
        <v>0</v>
      </c>
      <c r="F26" s="27">
        <f t="shared" si="3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71</v>
      </c>
      <c r="M26" s="3" t="s">
        <v>221</v>
      </c>
      <c r="N26" s="5">
        <v>2</v>
      </c>
      <c r="O26" s="8">
        <f t="shared" si="4"/>
        <v>8.0000000000000002E-3</v>
      </c>
      <c r="P26" s="6" t="str">
        <f t="shared" si="5"/>
        <v>1</v>
      </c>
      <c r="Q26" s="5">
        <v>1</v>
      </c>
      <c r="R26" s="5">
        <v>1</v>
      </c>
      <c r="S26" s="5">
        <f t="shared" si="0"/>
        <v>1</v>
      </c>
      <c r="T26" s="6" t="str">
        <f t="shared" si="1"/>
        <v>BAJO</v>
      </c>
      <c r="U26" s="7" t="s">
        <v>90</v>
      </c>
      <c r="V26" s="5" t="s">
        <v>153</v>
      </c>
      <c r="W26" s="7" t="s">
        <v>84</v>
      </c>
      <c r="X26" s="5">
        <v>1</v>
      </c>
      <c r="Y26" s="5">
        <f t="shared" si="6"/>
        <v>1</v>
      </c>
      <c r="Z26" s="10" t="str">
        <f t="shared" si="7"/>
        <v>ACEPTABLE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1</v>
      </c>
    </row>
    <row r="27" spans="1:32" ht="51" customHeight="1" x14ac:dyDescent="0.2">
      <c r="A27" s="155"/>
      <c r="B27" s="181"/>
      <c r="C27" s="12" t="s">
        <v>24</v>
      </c>
      <c r="D27" s="12" t="s">
        <v>144</v>
      </c>
      <c r="E27" s="27">
        <f t="shared" si="2"/>
        <v>0</v>
      </c>
      <c r="F27" s="27">
        <f t="shared" si="3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37</v>
      </c>
      <c r="L27" s="3" t="s">
        <v>72</v>
      </c>
      <c r="M27" s="3" t="s">
        <v>221</v>
      </c>
      <c r="N27" s="5">
        <v>3</v>
      </c>
      <c r="O27" s="8">
        <f t="shared" si="4"/>
        <v>1.2E-2</v>
      </c>
      <c r="P27" s="6" t="str">
        <f t="shared" si="5"/>
        <v>1</v>
      </c>
      <c r="Q27" s="5">
        <v>1</v>
      </c>
      <c r="R27" s="5">
        <v>1</v>
      </c>
      <c r="S27" s="5">
        <f t="shared" si="0"/>
        <v>1</v>
      </c>
      <c r="T27" s="6" t="str">
        <f t="shared" si="1"/>
        <v>BAJO</v>
      </c>
      <c r="U27" s="7" t="s">
        <v>90</v>
      </c>
      <c r="V27" s="5" t="s">
        <v>153</v>
      </c>
      <c r="W27" s="7" t="s">
        <v>84</v>
      </c>
      <c r="X27" s="5">
        <v>1</v>
      </c>
      <c r="Y27" s="5">
        <f t="shared" si="6"/>
        <v>1</v>
      </c>
      <c r="Z27" s="10" t="str">
        <f t="shared" si="7"/>
        <v>ACEPTABLE</v>
      </c>
      <c r="AA27" s="5">
        <v>0</v>
      </c>
      <c r="AB27" s="5">
        <v>0</v>
      </c>
      <c r="AC27" s="5">
        <v>1</v>
      </c>
      <c r="AD27" s="5">
        <v>1</v>
      </c>
      <c r="AE27" s="5">
        <v>0</v>
      </c>
      <c r="AF27" s="5">
        <v>1</v>
      </c>
    </row>
    <row r="28" spans="1:32" ht="71.400000000000006" customHeight="1" x14ac:dyDescent="0.2">
      <c r="A28" s="155"/>
      <c r="B28" s="181"/>
      <c r="C28" s="12" t="s">
        <v>24</v>
      </c>
      <c r="D28" s="12" t="s">
        <v>140</v>
      </c>
      <c r="E28" s="27">
        <f t="shared" si="2"/>
        <v>0</v>
      </c>
      <c r="F28" s="27">
        <f t="shared" si="3"/>
        <v>1</v>
      </c>
      <c r="G28" s="27">
        <v>0</v>
      </c>
      <c r="H28" s="9" t="s">
        <v>34</v>
      </c>
      <c r="I28" s="9" t="s">
        <v>36</v>
      </c>
      <c r="J28" s="4" t="s">
        <v>25</v>
      </c>
      <c r="K28" s="3" t="s">
        <v>38</v>
      </c>
      <c r="L28" s="3" t="s">
        <v>73</v>
      </c>
      <c r="M28" s="3" t="s">
        <v>221</v>
      </c>
      <c r="N28" s="5">
        <v>1</v>
      </c>
      <c r="O28" s="8">
        <f t="shared" si="4"/>
        <v>4.0000000000000001E-3</v>
      </c>
      <c r="P28" s="6" t="str">
        <f t="shared" si="5"/>
        <v>1</v>
      </c>
      <c r="Q28" s="5">
        <v>1</v>
      </c>
      <c r="R28" s="5">
        <v>1</v>
      </c>
      <c r="S28" s="5">
        <f t="shared" si="0"/>
        <v>1</v>
      </c>
      <c r="T28" s="6" t="str">
        <f t="shared" si="1"/>
        <v>BAJO</v>
      </c>
      <c r="U28" s="7" t="s">
        <v>91</v>
      </c>
      <c r="V28" s="5" t="s">
        <v>153</v>
      </c>
      <c r="W28" s="7" t="s">
        <v>84</v>
      </c>
      <c r="X28" s="5">
        <v>1</v>
      </c>
      <c r="Y28" s="5">
        <f t="shared" si="6"/>
        <v>1</v>
      </c>
      <c r="Z28" s="10" t="str">
        <f t="shared" si="7"/>
        <v>ACEPTABLE</v>
      </c>
      <c r="AA28" s="5">
        <v>0</v>
      </c>
      <c r="AB28" s="5">
        <v>0</v>
      </c>
      <c r="AC28" s="5">
        <v>0</v>
      </c>
      <c r="AD28" s="5">
        <v>1</v>
      </c>
      <c r="AE28" s="5">
        <v>1</v>
      </c>
      <c r="AF28" s="5">
        <v>1</v>
      </c>
    </row>
    <row r="29" spans="1:32" ht="61.2" x14ac:dyDescent="0.2">
      <c r="A29" s="155"/>
      <c r="B29" s="181"/>
      <c r="C29" s="12" t="s">
        <v>24</v>
      </c>
      <c r="D29" s="12" t="s">
        <v>140</v>
      </c>
      <c r="E29" s="27">
        <f t="shared" si="2"/>
        <v>1</v>
      </c>
      <c r="F29" s="27">
        <f t="shared" si="3"/>
        <v>0</v>
      </c>
      <c r="G29" s="27">
        <v>0</v>
      </c>
      <c r="H29" s="9" t="s">
        <v>31</v>
      </c>
      <c r="I29" s="9" t="s">
        <v>42</v>
      </c>
      <c r="J29" s="4" t="s">
        <v>25</v>
      </c>
      <c r="K29" s="3" t="s">
        <v>35</v>
      </c>
      <c r="L29" s="3" t="s">
        <v>35</v>
      </c>
      <c r="M29" s="3" t="s">
        <v>234</v>
      </c>
      <c r="N29" s="5">
        <v>250</v>
      </c>
      <c r="O29" s="8">
        <f t="shared" ref="O29:O33" si="8">+N29/250</f>
        <v>1</v>
      </c>
      <c r="P29" s="6" t="str">
        <f t="shared" ref="P29:P33" si="9">IF(O29&lt;=0.15,"1",IF(AND(O29&gt;0.15,O29&lt;0.3),"2",IF(AND(O29&gt;=0.3),"3")))</f>
        <v>3</v>
      </c>
      <c r="Q29" s="5">
        <v>2</v>
      </c>
      <c r="R29" s="5">
        <v>1</v>
      </c>
      <c r="S29" s="5">
        <f>+(P29*0.2)+(Q29*0.5)+(R29*0.3)</f>
        <v>1.9000000000000001</v>
      </c>
      <c r="T29" s="6" t="str">
        <f>IF(S29&lt;=2,"BAJO",IF(AND(S29&gt;2,S29&lt;2.5),"MEDIO",IF(AND(S29&gt;=2.5),"ALTO")))</f>
        <v>BAJO</v>
      </c>
      <c r="U29" s="7" t="s">
        <v>53</v>
      </c>
      <c r="V29" s="5" t="s">
        <v>153</v>
      </c>
      <c r="W29" s="7" t="s">
        <v>54</v>
      </c>
      <c r="X29" s="5">
        <v>1</v>
      </c>
      <c r="Y29" s="5">
        <f>+X29*S29</f>
        <v>1.9000000000000001</v>
      </c>
      <c r="Z29" s="10" t="str">
        <f>IF(Y29&lt;=3,"ACEPTABLE",IF(AND(Y29&gt;3,Y29&lt;6),"MODERADO",IF(AND(Y29&gt;=6),"SIGNIFICATIVO")))</f>
        <v>ACEPTABLE</v>
      </c>
      <c r="AA29" s="5">
        <v>0</v>
      </c>
      <c r="AB29" s="5">
        <v>1</v>
      </c>
      <c r="AC29" s="5">
        <v>0</v>
      </c>
      <c r="AD29" s="5">
        <v>0</v>
      </c>
      <c r="AE29" s="5">
        <v>1</v>
      </c>
      <c r="AF29" s="5">
        <v>1</v>
      </c>
    </row>
    <row r="30" spans="1:32" ht="60.6" x14ac:dyDescent="0.2">
      <c r="A30" s="155"/>
      <c r="B30" s="181"/>
      <c r="C30" s="12" t="s">
        <v>24</v>
      </c>
      <c r="D30" s="12" t="s">
        <v>140</v>
      </c>
      <c r="E30" s="27">
        <f t="shared" si="2"/>
        <v>1</v>
      </c>
      <c r="F30" s="27">
        <f t="shared" si="3"/>
        <v>0</v>
      </c>
      <c r="G30" s="27">
        <v>0</v>
      </c>
      <c r="H30" s="9" t="s">
        <v>31</v>
      </c>
      <c r="I30" s="9" t="s">
        <v>41</v>
      </c>
      <c r="J30" s="4" t="s">
        <v>25</v>
      </c>
      <c r="K30" s="3" t="s">
        <v>126</v>
      </c>
      <c r="L30" s="3" t="s">
        <v>104</v>
      </c>
      <c r="M30" s="3" t="s">
        <v>221</v>
      </c>
      <c r="N30" s="5">
        <v>250</v>
      </c>
      <c r="O30" s="8">
        <f t="shared" si="8"/>
        <v>1</v>
      </c>
      <c r="P30" s="6" t="str">
        <f t="shared" si="9"/>
        <v>3</v>
      </c>
      <c r="Q30" s="5">
        <v>1</v>
      </c>
      <c r="R30" s="5">
        <v>1</v>
      </c>
      <c r="S30" s="5">
        <f>+(P30*0.2)+(Q30*0.5)+(R30*0.3)</f>
        <v>1.4000000000000001</v>
      </c>
      <c r="T30" s="6" t="str">
        <f>IF(S30&lt;=2,"BAJO",IF(AND(S30&gt;2,S30&lt;2.5),"MEDIO",IF(AND(S30&gt;=2.5),"ALTO")))</f>
        <v>BAJO</v>
      </c>
      <c r="U30" s="7" t="s">
        <v>99</v>
      </c>
      <c r="V30" s="5" t="s">
        <v>153</v>
      </c>
      <c r="W30" s="7" t="s">
        <v>96</v>
      </c>
      <c r="X30" s="5">
        <v>2</v>
      </c>
      <c r="Y30" s="5">
        <f>+X30*S30</f>
        <v>2.8000000000000003</v>
      </c>
      <c r="Z30" s="10" t="str">
        <f>IF(Y30&lt;=3,"ACEPTABLE",IF(AND(Y30&gt;3,Y30&lt;6),"MODERADO",IF(AND(Y30&gt;=6),"SIGNIFICATIVO")))</f>
        <v>ACEPTABLE</v>
      </c>
      <c r="AA30" s="5">
        <v>0</v>
      </c>
      <c r="AB30" s="5">
        <v>1</v>
      </c>
      <c r="AC30" s="5">
        <v>1</v>
      </c>
      <c r="AD30" s="5">
        <v>1</v>
      </c>
      <c r="AE30" s="5">
        <v>1</v>
      </c>
      <c r="AF30" s="5">
        <v>1</v>
      </c>
    </row>
    <row r="31" spans="1:32" ht="61.2" x14ac:dyDescent="0.2">
      <c r="A31" s="155"/>
      <c r="B31" s="181"/>
      <c r="C31" s="12" t="s">
        <v>24</v>
      </c>
      <c r="D31" s="12" t="s">
        <v>140</v>
      </c>
      <c r="E31" s="27">
        <f t="shared" si="2"/>
        <v>1</v>
      </c>
      <c r="F31" s="27">
        <f t="shared" si="3"/>
        <v>0</v>
      </c>
      <c r="G31" s="27">
        <v>0</v>
      </c>
      <c r="H31" s="9" t="s">
        <v>61</v>
      </c>
      <c r="I31" s="9" t="s">
        <v>62</v>
      </c>
      <c r="J31" s="4" t="s">
        <v>25</v>
      </c>
      <c r="K31" s="3" t="s">
        <v>126</v>
      </c>
      <c r="L31" s="3" t="s">
        <v>104</v>
      </c>
      <c r="M31" s="3" t="s">
        <v>221</v>
      </c>
      <c r="N31" s="5">
        <v>250</v>
      </c>
      <c r="O31" s="8">
        <f t="shared" si="8"/>
        <v>1</v>
      </c>
      <c r="P31" s="6" t="str">
        <f t="shared" si="9"/>
        <v>3</v>
      </c>
      <c r="Q31" s="5">
        <v>2</v>
      </c>
      <c r="R31" s="5">
        <v>1</v>
      </c>
      <c r="S31" s="5">
        <f>+(P31*0.2)+(Q31*0.5)+(R31*0.3)</f>
        <v>1.9000000000000001</v>
      </c>
      <c r="T31" s="6" t="str">
        <f>IF(S31&lt;=2,"BAJO",IF(AND(S31&gt;2,S31&lt;2.5),"MEDIO",IF(AND(S31&gt;=2.5),"ALTO")))</f>
        <v>BAJO</v>
      </c>
      <c r="U31" s="7" t="s">
        <v>100</v>
      </c>
      <c r="V31" s="5" t="s">
        <v>153</v>
      </c>
      <c r="W31" s="7" t="s">
        <v>78</v>
      </c>
      <c r="X31" s="5">
        <v>1</v>
      </c>
      <c r="Y31" s="5">
        <f>+X31*S31</f>
        <v>1.9000000000000001</v>
      </c>
      <c r="Z31" s="10" t="str">
        <f>IF(Y31&lt;=3,"ACEPTABLE",IF(AND(Y31&gt;3,Y31&lt;6),"MODERADO",IF(AND(Y31&gt;=6),"SIGNIFICATIVO")))</f>
        <v>ACEPTABLE</v>
      </c>
      <c r="AA31" s="5">
        <v>0</v>
      </c>
      <c r="AB31" s="5">
        <v>1</v>
      </c>
      <c r="AC31" s="5">
        <v>0</v>
      </c>
      <c r="AD31" s="5">
        <v>0</v>
      </c>
      <c r="AE31" s="5">
        <v>1</v>
      </c>
      <c r="AF31" s="5">
        <v>1</v>
      </c>
    </row>
    <row r="32" spans="1:32" ht="60.6" x14ac:dyDescent="0.2">
      <c r="A32" s="155"/>
      <c r="B32" s="181"/>
      <c r="C32" s="12" t="s">
        <v>24</v>
      </c>
      <c r="D32" s="12" t="s">
        <v>144</v>
      </c>
      <c r="E32" s="27">
        <f t="shared" si="2"/>
        <v>1</v>
      </c>
      <c r="F32" s="27">
        <f t="shared" si="3"/>
        <v>0</v>
      </c>
      <c r="G32" s="27">
        <v>0</v>
      </c>
      <c r="H32" s="9" t="s">
        <v>61</v>
      </c>
      <c r="I32" s="9" t="s">
        <v>87</v>
      </c>
      <c r="J32" s="4" t="s">
        <v>25</v>
      </c>
      <c r="K32" s="3" t="s">
        <v>64</v>
      </c>
      <c r="L32" s="3" t="s">
        <v>65</v>
      </c>
      <c r="M32" s="3" t="s">
        <v>221</v>
      </c>
      <c r="N32" s="5">
        <v>250</v>
      </c>
      <c r="O32" s="8">
        <f t="shared" si="8"/>
        <v>1</v>
      </c>
      <c r="P32" s="6" t="str">
        <f t="shared" si="9"/>
        <v>3</v>
      </c>
      <c r="Q32" s="5">
        <v>1</v>
      </c>
      <c r="R32" s="5">
        <v>1</v>
      </c>
      <c r="S32" s="5">
        <f>+(P32*0.2)+(Q32*0.5)+(R32*0.3)</f>
        <v>1.4000000000000001</v>
      </c>
      <c r="T32" s="6" t="str">
        <f>IF(S32&lt;=2,"BAJO",IF(AND(S32&gt;2,S32&lt;2.5),"MEDIO",IF(AND(S32&gt;=2.5),"ALTO")))</f>
        <v>BAJO</v>
      </c>
      <c r="U32" s="7" t="s">
        <v>88</v>
      </c>
      <c r="V32" s="5" t="s">
        <v>153</v>
      </c>
      <c r="W32" s="7" t="s">
        <v>83</v>
      </c>
      <c r="X32" s="5">
        <v>1</v>
      </c>
      <c r="Y32" s="5">
        <f>+X32*S32</f>
        <v>1.4000000000000001</v>
      </c>
      <c r="Z32" s="10" t="str">
        <f>IF(Y32&lt;=2,"ACEPTABLE",IF(AND(Y32&gt;2,Y32&lt;6),"MODERADO",IF(AND(Y32&gt;=6),"SIGNIFICATIVO")))</f>
        <v>ACEPTABLE</v>
      </c>
      <c r="AA32" s="5">
        <v>0</v>
      </c>
      <c r="AB32" s="5">
        <v>1</v>
      </c>
      <c r="AC32" s="5">
        <v>0</v>
      </c>
      <c r="AD32" s="5">
        <v>0</v>
      </c>
      <c r="AE32" s="5">
        <v>0</v>
      </c>
      <c r="AF32" s="5">
        <v>1</v>
      </c>
    </row>
    <row r="33" spans="1:32" ht="60.6" x14ac:dyDescent="0.2">
      <c r="A33" s="155"/>
      <c r="B33" s="181"/>
      <c r="C33" s="12" t="s">
        <v>0</v>
      </c>
      <c r="D33" s="12" t="s">
        <v>244</v>
      </c>
      <c r="E33" s="27">
        <f t="shared" si="2"/>
        <v>0</v>
      </c>
      <c r="F33" s="27">
        <f t="shared" si="3"/>
        <v>1</v>
      </c>
      <c r="G33" s="27">
        <v>0</v>
      </c>
      <c r="H33" s="9" t="s">
        <v>243</v>
      </c>
      <c r="I33" s="9" t="s">
        <v>245</v>
      </c>
      <c r="J33" s="4" t="s">
        <v>25</v>
      </c>
      <c r="K33" s="3" t="s">
        <v>241</v>
      </c>
      <c r="L33" s="3" t="s">
        <v>245</v>
      </c>
      <c r="M33" s="3" t="s">
        <v>231</v>
      </c>
      <c r="N33" s="5">
        <v>5</v>
      </c>
      <c r="O33" s="8">
        <f t="shared" si="8"/>
        <v>0.02</v>
      </c>
      <c r="P33" s="6" t="str">
        <f t="shared" si="9"/>
        <v>1</v>
      </c>
      <c r="Q33" s="5">
        <v>2</v>
      </c>
      <c r="R33" s="5">
        <v>3</v>
      </c>
      <c r="S33" s="5">
        <f t="shared" ref="S33:S36" si="10">+(P33*0.2)+(Q33*0.5)+(R33*0.3)</f>
        <v>2.0999999999999996</v>
      </c>
      <c r="T33" s="6" t="str">
        <f t="shared" ref="T33:T36" si="11">IF(S33&lt;=2,"BAJO",IF(AND(S33&gt;2,S33&lt;2.5),"MEDIO",IF(AND(S33&gt;=2.5),"ALTO")))</f>
        <v>MEDIO</v>
      </c>
      <c r="U33" s="7" t="s">
        <v>68</v>
      </c>
      <c r="V33" s="5" t="s">
        <v>153</v>
      </c>
      <c r="W33" s="7" t="s">
        <v>83</v>
      </c>
      <c r="X33" s="5">
        <v>1</v>
      </c>
      <c r="Y33" s="5">
        <f t="shared" ref="Y33:Y36" si="12">+X33*S33</f>
        <v>2.0999999999999996</v>
      </c>
      <c r="Z33" s="10" t="str">
        <f t="shared" ref="Z33:Z36" si="13">IF(Y33&lt;=3,"ACEPTABLE",IF(AND(Y33&gt;3,Y33&lt;6),"MODERADO",IF(AND(Y33&gt;=6),"SIGNIFICATIVO")))</f>
        <v>ACEPTABLE</v>
      </c>
      <c r="AA33" s="5">
        <v>0</v>
      </c>
      <c r="AB33" s="5">
        <v>1</v>
      </c>
      <c r="AC33" s="5">
        <v>0</v>
      </c>
      <c r="AD33" s="5">
        <v>0</v>
      </c>
      <c r="AE33" s="5">
        <v>0</v>
      </c>
      <c r="AF33" s="5">
        <v>0</v>
      </c>
    </row>
    <row r="34" spans="1:32" ht="61.2" x14ac:dyDescent="0.2">
      <c r="A34" s="155"/>
      <c r="B34" s="181"/>
      <c r="C34" s="12" t="s">
        <v>0</v>
      </c>
      <c r="D34" s="12" t="s">
        <v>244</v>
      </c>
      <c r="E34" s="27">
        <f t="shared" si="2"/>
        <v>0</v>
      </c>
      <c r="F34" s="27">
        <f t="shared" si="3"/>
        <v>1</v>
      </c>
      <c r="G34" s="27">
        <v>0</v>
      </c>
      <c r="H34" s="9" t="s">
        <v>246</v>
      </c>
      <c r="I34" s="9" t="s">
        <v>242</v>
      </c>
      <c r="J34" s="4" t="s">
        <v>25</v>
      </c>
      <c r="K34" s="3" t="s">
        <v>257</v>
      </c>
      <c r="L34" s="3" t="s">
        <v>265</v>
      </c>
      <c r="M34" s="3" t="s">
        <v>231</v>
      </c>
      <c r="N34" s="5">
        <v>1</v>
      </c>
      <c r="O34" s="8">
        <f t="shared" ref="O34:O36" si="14">+N34/250</f>
        <v>4.0000000000000001E-3</v>
      </c>
      <c r="P34" s="6" t="str">
        <f t="shared" ref="P34:P36" si="15">IF(O34&lt;=0.15,"1",IF(AND(O34&gt;0.15,O34&lt;0.3),"2",IF(AND(O34&gt;=0.3),"3")))</f>
        <v>1</v>
      </c>
      <c r="Q34" s="5">
        <v>2</v>
      </c>
      <c r="R34" s="5">
        <v>2</v>
      </c>
      <c r="S34" s="5">
        <f t="shared" si="10"/>
        <v>1.7999999999999998</v>
      </c>
      <c r="T34" s="6" t="str">
        <f t="shared" si="11"/>
        <v>BAJO</v>
      </c>
      <c r="U34" s="7" t="s">
        <v>68</v>
      </c>
      <c r="V34" s="5" t="s">
        <v>153</v>
      </c>
      <c r="W34" s="7" t="s">
        <v>83</v>
      </c>
      <c r="X34" s="5">
        <v>1</v>
      </c>
      <c r="Y34" s="5">
        <f t="shared" si="12"/>
        <v>1.7999999999999998</v>
      </c>
      <c r="Z34" s="10" t="str">
        <f t="shared" si="13"/>
        <v>ACEPTABLE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</row>
    <row r="35" spans="1:32" ht="60.6" x14ac:dyDescent="0.2">
      <c r="A35" s="155"/>
      <c r="B35" s="181"/>
      <c r="C35" s="12" t="s">
        <v>0</v>
      </c>
      <c r="D35" s="12" t="s">
        <v>244</v>
      </c>
      <c r="E35" s="27">
        <f t="shared" si="2"/>
        <v>1</v>
      </c>
      <c r="F35" s="27">
        <f t="shared" si="3"/>
        <v>0</v>
      </c>
      <c r="G35" s="27">
        <v>0</v>
      </c>
      <c r="H35" s="9" t="s">
        <v>250</v>
      </c>
      <c r="I35" s="9" t="s">
        <v>242</v>
      </c>
      <c r="J35" s="4" t="s">
        <v>25</v>
      </c>
      <c r="K35" s="3" t="s">
        <v>261</v>
      </c>
      <c r="L35" s="3" t="s">
        <v>265</v>
      </c>
      <c r="M35" s="3" t="s">
        <v>231</v>
      </c>
      <c r="N35" s="5">
        <v>250</v>
      </c>
      <c r="O35" s="8">
        <f t="shared" si="14"/>
        <v>1</v>
      </c>
      <c r="P35" s="6" t="str">
        <f t="shared" si="15"/>
        <v>3</v>
      </c>
      <c r="Q35" s="5">
        <v>2</v>
      </c>
      <c r="R35" s="5">
        <v>2</v>
      </c>
      <c r="S35" s="5">
        <f t="shared" si="10"/>
        <v>2.2000000000000002</v>
      </c>
      <c r="T35" s="6" t="str">
        <f t="shared" si="11"/>
        <v>MEDIO</v>
      </c>
      <c r="U35" s="7" t="s">
        <v>68</v>
      </c>
      <c r="V35" s="5" t="s">
        <v>153</v>
      </c>
      <c r="W35" s="7" t="s">
        <v>83</v>
      </c>
      <c r="X35" s="5">
        <v>1</v>
      </c>
      <c r="Y35" s="5">
        <f t="shared" si="12"/>
        <v>2.2000000000000002</v>
      </c>
      <c r="Z35" s="10" t="str">
        <f t="shared" si="13"/>
        <v>ACEPTABLE</v>
      </c>
      <c r="AA35" s="5">
        <v>0</v>
      </c>
      <c r="AB35" s="5">
        <v>1</v>
      </c>
      <c r="AC35" s="5">
        <v>0</v>
      </c>
      <c r="AD35" s="5">
        <v>0</v>
      </c>
      <c r="AE35" s="5">
        <v>0</v>
      </c>
      <c r="AF35" s="5">
        <v>0</v>
      </c>
    </row>
    <row r="36" spans="1:32" ht="61.2" customHeight="1" x14ac:dyDescent="0.2">
      <c r="A36" s="155"/>
      <c r="B36" s="181"/>
      <c r="C36" s="12" t="s">
        <v>0</v>
      </c>
      <c r="D36" s="12" t="s">
        <v>244</v>
      </c>
      <c r="E36" s="27">
        <f t="shared" si="2"/>
        <v>0</v>
      </c>
      <c r="F36" s="27">
        <f t="shared" si="3"/>
        <v>1</v>
      </c>
      <c r="G36" s="27">
        <v>0</v>
      </c>
      <c r="H36" s="9" t="s">
        <v>252</v>
      </c>
      <c r="I36" s="9" t="s">
        <v>255</v>
      </c>
      <c r="J36" s="4" t="s">
        <v>25</v>
      </c>
      <c r="K36" s="3" t="s">
        <v>263</v>
      </c>
      <c r="L36" s="3" t="s">
        <v>265</v>
      </c>
      <c r="M36" s="3" t="s">
        <v>231</v>
      </c>
      <c r="N36" s="5">
        <v>1</v>
      </c>
      <c r="O36" s="8">
        <f t="shared" si="14"/>
        <v>4.0000000000000001E-3</v>
      </c>
      <c r="P36" s="6" t="str">
        <f t="shared" si="15"/>
        <v>1</v>
      </c>
      <c r="Q36" s="5">
        <v>2</v>
      </c>
      <c r="R36" s="5">
        <v>2</v>
      </c>
      <c r="S36" s="5">
        <f t="shared" si="10"/>
        <v>1.7999999999999998</v>
      </c>
      <c r="T36" s="6" t="str">
        <f t="shared" si="11"/>
        <v>BAJO</v>
      </c>
      <c r="U36" s="7" t="s">
        <v>68</v>
      </c>
      <c r="V36" s="5" t="s">
        <v>153</v>
      </c>
      <c r="W36" s="7" t="s">
        <v>83</v>
      </c>
      <c r="X36" s="5">
        <v>1</v>
      </c>
      <c r="Y36" s="5">
        <f t="shared" si="12"/>
        <v>1.7999999999999998</v>
      </c>
      <c r="Z36" s="10" t="str">
        <f t="shared" si="13"/>
        <v>ACEPTABLE</v>
      </c>
      <c r="AA36" s="5">
        <v>0</v>
      </c>
      <c r="AB36" s="5">
        <v>1</v>
      </c>
      <c r="AC36" s="5">
        <v>0</v>
      </c>
      <c r="AD36" s="5">
        <v>0</v>
      </c>
      <c r="AE36" s="5">
        <v>0</v>
      </c>
      <c r="AF36" s="5">
        <v>0</v>
      </c>
    </row>
  </sheetData>
  <mergeCells count="48">
    <mergeCell ref="Y6:Y7"/>
    <mergeCell ref="AC6:AC7"/>
    <mergeCell ref="AD6:AD7"/>
    <mergeCell ref="AE6:AE7"/>
    <mergeCell ref="AF6:AF7"/>
    <mergeCell ref="AA6:AA7"/>
    <mergeCell ref="AB6:AB7"/>
    <mergeCell ref="U6:V6"/>
    <mergeCell ref="W6:W7"/>
    <mergeCell ref="X6:X7"/>
    <mergeCell ref="L6:L7"/>
    <mergeCell ref="N6:P6"/>
    <mergeCell ref="Q6:Q7"/>
    <mergeCell ref="R6:R7"/>
    <mergeCell ref="M6:M7"/>
    <mergeCell ref="S6:S7"/>
    <mergeCell ref="T6:T7"/>
    <mergeCell ref="H6:H7"/>
    <mergeCell ref="I6:I7"/>
    <mergeCell ref="J6:K6"/>
    <mergeCell ref="J5:M5"/>
    <mergeCell ref="A9:A36"/>
    <mergeCell ref="B9:B36"/>
    <mergeCell ref="A4:G4"/>
    <mergeCell ref="H4:T4"/>
    <mergeCell ref="U4:Z4"/>
    <mergeCell ref="AA4:AF5"/>
    <mergeCell ref="A5:A7"/>
    <mergeCell ref="B5:B7"/>
    <mergeCell ref="C5:C7"/>
    <mergeCell ref="D5:D7"/>
    <mergeCell ref="E5:G5"/>
    <mergeCell ref="H5:I5"/>
    <mergeCell ref="N5:T5"/>
    <mergeCell ref="U5:Y5"/>
    <mergeCell ref="Z5:Z7"/>
    <mergeCell ref="E6:E7"/>
    <mergeCell ref="F6:F7"/>
    <mergeCell ref="G6:G7"/>
    <mergeCell ref="A1:A3"/>
    <mergeCell ref="B1:Z1"/>
    <mergeCell ref="AA1:AC1"/>
    <mergeCell ref="AD1:AF1"/>
    <mergeCell ref="B2:Z3"/>
    <mergeCell ref="AA2:AC2"/>
    <mergeCell ref="AD2:AF2"/>
    <mergeCell ref="AA3:AC3"/>
    <mergeCell ref="AD3:AF3"/>
  </mergeCells>
  <conditionalFormatting sqref="P9:P36">
    <cfRule type="cellIs" dxfId="69" priority="4" operator="greaterThan">
      <formula>0</formula>
    </cfRule>
    <cfRule type="cellIs" dxfId="68" priority="5" stopIfTrue="1" operator="equal">
      <formula>"ALTO"</formula>
    </cfRule>
    <cfRule type="cellIs" dxfId="67" priority="6" stopIfTrue="1" operator="equal">
      <formula>"MEDIO"</formula>
    </cfRule>
    <cfRule type="cellIs" dxfId="66" priority="7" stopIfTrue="1" operator="equal">
      <formula>"BAJO"</formula>
    </cfRule>
  </conditionalFormatting>
  <conditionalFormatting sqref="T9:T36">
    <cfRule type="cellIs" dxfId="65" priority="8" stopIfTrue="1" operator="equal">
      <formula>"ALTO"</formula>
    </cfRule>
    <cfRule type="cellIs" dxfId="64" priority="9" stopIfTrue="1" operator="equal">
      <formula>"MEDIO"</formula>
    </cfRule>
    <cfRule type="cellIs" dxfId="63" priority="10" stopIfTrue="1" operator="equal">
      <formula>"BAJO"</formula>
    </cfRule>
  </conditionalFormatting>
  <conditionalFormatting sqref="Z9:Z36">
    <cfRule type="cellIs" dxfId="62" priority="1" stopIfTrue="1" operator="equal">
      <formula>"SIGNIFICATIVO"</formula>
    </cfRule>
    <cfRule type="cellIs" dxfId="61" priority="2" stopIfTrue="1" operator="equal">
      <formula>"MODERADO"</formula>
    </cfRule>
    <cfRule type="cellIs" dxfId="60" priority="3" stopIfTrue="1" operator="equal">
      <formula>"ACEPTABLE"</formula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6"/>
  <sheetViews>
    <sheetView topLeftCell="Q1" workbookViewId="0">
      <selection activeCell="A5" sqref="A5:A7"/>
    </sheetView>
  </sheetViews>
  <sheetFormatPr baseColWidth="10" defaultColWidth="11.44140625" defaultRowHeight="10.199999999999999" x14ac:dyDescent="0.2"/>
  <cols>
    <col min="1" max="1" width="21.88671875" style="1" customWidth="1"/>
    <col min="2" max="2" width="15" style="1" customWidth="1"/>
    <col min="3" max="3" width="16.33203125" style="1" bestFit="1" customWidth="1"/>
    <col min="4" max="4" width="55.33203125" style="1" customWidth="1"/>
    <col min="5" max="7" width="6.6640625" style="2" customWidth="1"/>
    <col min="8" max="8" width="23.5546875" style="1" customWidth="1"/>
    <col min="9" max="9" width="31.44140625" style="1" customWidth="1"/>
    <col min="10" max="10" width="19.109375" style="1" customWidth="1"/>
    <col min="11" max="11" width="24.6640625" style="1" customWidth="1"/>
    <col min="12" max="13" width="16.332031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2" width="16.6640625" style="1" customWidth="1"/>
    <col min="23" max="23" width="10.5546875" style="1" customWidth="1"/>
    <col min="24" max="25" width="6.6640625" style="1" customWidth="1"/>
    <col min="26" max="26" width="11.88671875" style="1" customWidth="1"/>
    <col min="27" max="28" width="6.6640625" style="1" customWidth="1"/>
    <col min="29" max="16384" width="11.44140625" style="1"/>
  </cols>
  <sheetData>
    <row r="1" spans="1:32" s="20" customFormat="1" ht="31.5" customHeight="1" x14ac:dyDescent="0.4">
      <c r="A1" s="158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70" t="s">
        <v>15</v>
      </c>
      <c r="AB1" s="170"/>
      <c r="AC1" s="171"/>
      <c r="AD1" s="128" t="s">
        <v>344</v>
      </c>
      <c r="AE1" s="128"/>
      <c r="AF1" s="128"/>
    </row>
    <row r="2" spans="1:32" s="20" customFormat="1" ht="21.75" customHeight="1" x14ac:dyDescent="0.25">
      <c r="A2" s="158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70" t="s">
        <v>86</v>
      </c>
      <c r="AB2" s="170"/>
      <c r="AC2" s="171"/>
      <c r="AD2" s="137">
        <v>4</v>
      </c>
      <c r="AE2" s="138"/>
      <c r="AF2" s="139"/>
    </row>
    <row r="3" spans="1:32" s="20" customFormat="1" ht="25.5" customHeight="1" x14ac:dyDescent="0.25">
      <c r="A3" s="158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70" t="s">
        <v>17</v>
      </c>
      <c r="AB3" s="170"/>
      <c r="AC3" s="171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212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205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178</v>
      </c>
      <c r="J6" s="142" t="s">
        <v>179</v>
      </c>
      <c r="K6" s="142"/>
      <c r="L6" s="142" t="s">
        <v>188</v>
      </c>
      <c r="M6" s="173" t="s">
        <v>191</v>
      </c>
      <c r="N6" s="142" t="s">
        <v>189</v>
      </c>
      <c r="O6" s="142"/>
      <c r="P6" s="142"/>
      <c r="Q6" s="142" t="s">
        <v>190</v>
      </c>
      <c r="R6" s="142" t="s">
        <v>210</v>
      </c>
      <c r="S6" s="142" t="s">
        <v>184</v>
      </c>
      <c r="T6" s="142" t="s">
        <v>182</v>
      </c>
      <c r="U6" s="142" t="s">
        <v>194</v>
      </c>
      <c r="V6" s="142"/>
      <c r="W6" s="142" t="s">
        <v>202</v>
      </c>
      <c r="X6" s="142" t="s">
        <v>203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x14ac:dyDescent="0.2">
      <c r="A8" s="28"/>
      <c r="B8" s="28"/>
      <c r="C8" s="28"/>
      <c r="D8" s="28"/>
      <c r="E8" s="29"/>
      <c r="F8" s="29"/>
      <c r="G8" s="29"/>
      <c r="H8" s="28"/>
      <c r="I8" s="28"/>
      <c r="J8" s="28"/>
      <c r="K8" s="28"/>
      <c r="L8" s="22"/>
      <c r="M8" s="22"/>
      <c r="N8" s="22"/>
      <c r="O8" s="22"/>
      <c r="P8" s="22"/>
      <c r="Q8" s="22"/>
      <c r="R8" s="22"/>
      <c r="S8" s="22"/>
      <c r="T8" s="22"/>
      <c r="U8" s="22"/>
      <c r="V8" s="23"/>
      <c r="W8" s="23"/>
      <c r="X8" s="23"/>
      <c r="Y8" s="23"/>
      <c r="Z8" s="23"/>
      <c r="AA8" s="23"/>
      <c r="AB8" s="23"/>
    </row>
    <row r="9" spans="1:32" ht="61.2" customHeight="1" x14ac:dyDescent="0.2">
      <c r="A9" s="155" t="s">
        <v>130</v>
      </c>
      <c r="B9" s="181" t="s">
        <v>142</v>
      </c>
      <c r="C9" s="12" t="s">
        <v>0</v>
      </c>
      <c r="D9" s="12" t="s">
        <v>145</v>
      </c>
      <c r="E9" s="27">
        <f>IF(N9&gt;200,1,0)</f>
        <v>1</v>
      </c>
      <c r="F9" s="27">
        <f>IF(N9&lt;200,1,0)</f>
        <v>0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35</v>
      </c>
      <c r="L9" s="3" t="s">
        <v>35</v>
      </c>
      <c r="M9" s="3" t="s">
        <v>234</v>
      </c>
      <c r="N9" s="5">
        <v>250</v>
      </c>
      <c r="O9" s="8">
        <f>+N9/250</f>
        <v>1</v>
      </c>
      <c r="P9" s="6" t="str">
        <f>IF(O9&lt;=0.15,"1",IF(AND(O9&gt;0.15,O9&lt;0.3),"2",IF(AND(O9&gt;=0.3),"3")))</f>
        <v>3</v>
      </c>
      <c r="Q9" s="5">
        <v>2</v>
      </c>
      <c r="R9" s="5">
        <v>1</v>
      </c>
      <c r="S9" s="5">
        <f t="shared" ref="S9:S28" si="0">+(P9*0.2)+(Q9*0.5)+(R9*0.3)</f>
        <v>1.9000000000000001</v>
      </c>
      <c r="T9" s="6" t="str">
        <f t="shared" ref="T9:T28" si="1">IF(S9&lt;=2,"BAJO",IF(AND(S9&gt;2,S9&lt;2.5),"MEDIO",IF(AND(S9&gt;=2.5),"ALTO")))</f>
        <v>BAJO</v>
      </c>
      <c r="U9" s="7" t="s">
        <v>53</v>
      </c>
      <c r="V9" s="5" t="s">
        <v>153</v>
      </c>
      <c r="W9" s="7" t="s">
        <v>54</v>
      </c>
      <c r="X9" s="5">
        <v>1</v>
      </c>
      <c r="Y9" s="5">
        <f>+X9*S9</f>
        <v>1.9000000000000001</v>
      </c>
      <c r="Z9" s="10" t="str">
        <f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0</v>
      </c>
      <c r="AE9" s="5">
        <v>1</v>
      </c>
      <c r="AF9" s="5">
        <v>1</v>
      </c>
    </row>
    <row r="10" spans="1:32" ht="71.400000000000006" customHeight="1" x14ac:dyDescent="0.2">
      <c r="A10" s="155"/>
      <c r="B10" s="181"/>
      <c r="C10" s="12" t="s">
        <v>0</v>
      </c>
      <c r="D10" s="12" t="s">
        <v>145</v>
      </c>
      <c r="E10" s="27">
        <f t="shared" ref="E10:E36" si="2">IF(N10&gt;200,1,0)</f>
        <v>0</v>
      </c>
      <c r="F10" s="27">
        <f t="shared" ref="F10:F36" si="3">IF(N10&lt;200,1,0)</f>
        <v>1</v>
      </c>
      <c r="G10" s="27">
        <v>0</v>
      </c>
      <c r="H10" s="9" t="s">
        <v>31</v>
      </c>
      <c r="I10" s="9" t="s">
        <v>42</v>
      </c>
      <c r="J10" s="4" t="s">
        <v>25</v>
      </c>
      <c r="K10" s="3" t="s">
        <v>43</v>
      </c>
      <c r="L10" s="3" t="s">
        <v>69</v>
      </c>
      <c r="M10" s="3" t="s">
        <v>232</v>
      </c>
      <c r="N10" s="5">
        <v>3</v>
      </c>
      <c r="O10" s="8">
        <f t="shared" ref="O10:O28" si="4">+N10/250</f>
        <v>1.2E-2</v>
      </c>
      <c r="P10" s="6" t="str">
        <f t="shared" ref="P10:P28" si="5">IF(O10&lt;=0.15,"1",IF(AND(O10&gt;0.15,O10&lt;0.3),"2",IF(AND(O10&gt;=0.3),"3")))</f>
        <v>1</v>
      </c>
      <c r="Q10" s="5">
        <v>2</v>
      </c>
      <c r="R10" s="5">
        <v>2</v>
      </c>
      <c r="S10" s="5">
        <f t="shared" si="0"/>
        <v>1.7999999999999998</v>
      </c>
      <c r="T10" s="6" t="str">
        <f t="shared" si="1"/>
        <v>BAJO</v>
      </c>
      <c r="U10" s="7" t="s">
        <v>91</v>
      </c>
      <c r="V10" s="5" t="s">
        <v>153</v>
      </c>
      <c r="W10" s="7" t="s">
        <v>55</v>
      </c>
      <c r="X10" s="5">
        <v>1</v>
      </c>
      <c r="Y10" s="5">
        <f t="shared" ref="Y10:Y28" si="6">+X10*S10</f>
        <v>1.7999999999999998</v>
      </c>
      <c r="Z10" s="10" t="str">
        <f t="shared" ref="Z10:Z28" si="7">IF(Y10&lt;=3,"ACEPTABLE",IF(AND(Y10&gt;3,Y10&lt;6),"MODERADO",IF(AND(Y10&gt;=6),"SIGNIFICATIVO")))</f>
        <v>ACEPTABLE</v>
      </c>
      <c r="AA10" s="5">
        <v>0</v>
      </c>
      <c r="AB10" s="5">
        <v>1</v>
      </c>
      <c r="AC10" s="5">
        <v>0</v>
      </c>
      <c r="AD10" s="5">
        <v>1</v>
      </c>
      <c r="AE10" s="5">
        <v>1</v>
      </c>
      <c r="AF10" s="5">
        <v>1</v>
      </c>
    </row>
    <row r="11" spans="1:32" ht="60.6" x14ac:dyDescent="0.2">
      <c r="A11" s="155"/>
      <c r="B11" s="181"/>
      <c r="C11" s="12" t="s">
        <v>0</v>
      </c>
      <c r="D11" s="12" t="s">
        <v>145</v>
      </c>
      <c r="E11" s="27">
        <f t="shared" si="2"/>
        <v>1</v>
      </c>
      <c r="F11" s="27">
        <f t="shared" si="3"/>
        <v>0</v>
      </c>
      <c r="G11" s="27">
        <v>0</v>
      </c>
      <c r="H11" s="9" t="s">
        <v>31</v>
      </c>
      <c r="I11" s="9" t="s">
        <v>41</v>
      </c>
      <c r="J11" s="4" t="s">
        <v>25</v>
      </c>
      <c r="K11" s="3" t="s">
        <v>98</v>
      </c>
      <c r="L11" s="3" t="s">
        <v>104</v>
      </c>
      <c r="M11" s="3" t="s">
        <v>221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99</v>
      </c>
      <c r="V11" s="5" t="s">
        <v>153</v>
      </c>
      <c r="W11" s="7" t="s">
        <v>96</v>
      </c>
      <c r="X11" s="5">
        <v>2</v>
      </c>
      <c r="Y11" s="5">
        <f t="shared" si="6"/>
        <v>2.8000000000000003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91.8" x14ac:dyDescent="0.2">
      <c r="A12" s="155"/>
      <c r="B12" s="181"/>
      <c r="C12" s="12" t="s">
        <v>0</v>
      </c>
      <c r="D12" s="12" t="s">
        <v>145</v>
      </c>
      <c r="E12" s="27">
        <f t="shared" si="2"/>
        <v>1</v>
      </c>
      <c r="F12" s="27">
        <f t="shared" si="3"/>
        <v>0</v>
      </c>
      <c r="G12" s="27">
        <v>0</v>
      </c>
      <c r="H12" s="9" t="s">
        <v>33</v>
      </c>
      <c r="I12" s="9" t="s">
        <v>56</v>
      </c>
      <c r="J12" s="4" t="s">
        <v>25</v>
      </c>
      <c r="K12" s="3" t="s">
        <v>39</v>
      </c>
      <c r="L12" s="3" t="s">
        <v>49</v>
      </c>
      <c r="M12" s="3" t="s">
        <v>234</v>
      </c>
      <c r="N12" s="5">
        <v>250</v>
      </c>
      <c r="O12" s="8">
        <f t="shared" si="4"/>
        <v>1</v>
      </c>
      <c r="P12" s="6" t="str">
        <f t="shared" si="5"/>
        <v>3</v>
      </c>
      <c r="Q12" s="5">
        <v>1</v>
      </c>
      <c r="R12" s="5">
        <v>1</v>
      </c>
      <c r="S12" s="5">
        <f t="shared" si="0"/>
        <v>1.4000000000000001</v>
      </c>
      <c r="T12" s="6" t="str">
        <f t="shared" si="1"/>
        <v>BAJO</v>
      </c>
      <c r="U12" s="7" t="s">
        <v>22</v>
      </c>
      <c r="V12" s="5" t="s">
        <v>153</v>
      </c>
      <c r="W12" s="7" t="s">
        <v>85</v>
      </c>
      <c r="X12" s="5">
        <v>1</v>
      </c>
      <c r="Y12" s="5">
        <f t="shared" si="6"/>
        <v>1.4000000000000001</v>
      </c>
      <c r="Z12" s="10" t="str">
        <f t="shared" si="7"/>
        <v>ACEPTABLE</v>
      </c>
      <c r="AA12" s="5">
        <v>0</v>
      </c>
      <c r="AB12" s="5">
        <v>1</v>
      </c>
      <c r="AC12" s="5">
        <v>1</v>
      </c>
      <c r="AD12" s="5">
        <v>1</v>
      </c>
      <c r="AE12" s="5">
        <v>1</v>
      </c>
      <c r="AF12" s="5">
        <v>1</v>
      </c>
    </row>
    <row r="13" spans="1:32" ht="61.2" x14ac:dyDescent="0.2">
      <c r="A13" s="155"/>
      <c r="B13" s="181"/>
      <c r="C13" s="12" t="s">
        <v>0</v>
      </c>
      <c r="D13" s="12" t="s">
        <v>145</v>
      </c>
      <c r="E13" s="27">
        <f t="shared" si="2"/>
        <v>0</v>
      </c>
      <c r="F13" s="27">
        <f t="shared" si="3"/>
        <v>1</v>
      </c>
      <c r="G13" s="27">
        <v>0</v>
      </c>
      <c r="H13" s="9" t="s">
        <v>33</v>
      </c>
      <c r="I13" s="9" t="s">
        <v>57</v>
      </c>
      <c r="J13" s="4" t="s">
        <v>25</v>
      </c>
      <c r="K13" s="3" t="s">
        <v>37</v>
      </c>
      <c r="L13" s="3" t="s">
        <v>48</v>
      </c>
      <c r="M13" s="3" t="s">
        <v>221</v>
      </c>
      <c r="N13" s="5">
        <v>12</v>
      </c>
      <c r="O13" s="8">
        <f t="shared" si="4"/>
        <v>4.8000000000000001E-2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92</v>
      </c>
      <c r="V13" s="5" t="s">
        <v>153</v>
      </c>
      <c r="W13" s="7" t="s">
        <v>54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0</v>
      </c>
      <c r="AD13" s="5">
        <v>1</v>
      </c>
      <c r="AE13" s="5">
        <v>1</v>
      </c>
      <c r="AF13" s="5">
        <v>1</v>
      </c>
    </row>
    <row r="14" spans="1:32" ht="71.400000000000006" customHeight="1" x14ac:dyDescent="0.2">
      <c r="A14" s="155"/>
      <c r="B14" s="181"/>
      <c r="C14" s="12" t="s">
        <v>0</v>
      </c>
      <c r="D14" s="12" t="s">
        <v>145</v>
      </c>
      <c r="E14" s="27">
        <f t="shared" si="2"/>
        <v>0</v>
      </c>
      <c r="F14" s="27">
        <f t="shared" si="3"/>
        <v>1</v>
      </c>
      <c r="G14" s="27">
        <v>0</v>
      </c>
      <c r="H14" s="9" t="s">
        <v>32</v>
      </c>
      <c r="I14" s="9" t="s">
        <v>58</v>
      </c>
      <c r="J14" s="4" t="s">
        <v>25</v>
      </c>
      <c r="K14" s="3" t="s">
        <v>37</v>
      </c>
      <c r="L14" s="3" t="s">
        <v>69</v>
      </c>
      <c r="M14" s="3" t="s">
        <v>221</v>
      </c>
      <c r="N14" s="5">
        <v>3</v>
      </c>
      <c r="O14" s="8">
        <f t="shared" si="4"/>
        <v>1.2E-2</v>
      </c>
      <c r="P14" s="6" t="str">
        <f t="shared" si="5"/>
        <v>1</v>
      </c>
      <c r="Q14" s="5">
        <v>2</v>
      </c>
      <c r="R14" s="5">
        <v>2</v>
      </c>
      <c r="S14" s="5">
        <f t="shared" si="0"/>
        <v>1.7999999999999998</v>
      </c>
      <c r="T14" s="6" t="str">
        <f t="shared" si="1"/>
        <v>BAJO</v>
      </c>
      <c r="U14" s="7" t="s">
        <v>91</v>
      </c>
      <c r="V14" s="5" t="s">
        <v>153</v>
      </c>
      <c r="W14" s="7" t="s">
        <v>55</v>
      </c>
      <c r="X14" s="5">
        <v>1</v>
      </c>
      <c r="Y14" s="5">
        <f t="shared" si="6"/>
        <v>1.7999999999999998</v>
      </c>
      <c r="Z14" s="10" t="str">
        <f t="shared" si="7"/>
        <v>ACEPTABLE</v>
      </c>
      <c r="AA14" s="5">
        <v>0</v>
      </c>
      <c r="AB14" s="5">
        <v>1</v>
      </c>
      <c r="AC14" s="5">
        <v>1</v>
      </c>
      <c r="AD14" s="5">
        <v>1</v>
      </c>
      <c r="AE14" s="5">
        <v>1</v>
      </c>
      <c r="AF14" s="5">
        <v>1</v>
      </c>
    </row>
    <row r="15" spans="1:32" ht="61.2" x14ac:dyDescent="0.2">
      <c r="A15" s="155"/>
      <c r="B15" s="181"/>
      <c r="C15" s="12" t="s">
        <v>0</v>
      </c>
      <c r="D15" s="12" t="s">
        <v>145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62</v>
      </c>
      <c r="J15" s="4" t="s">
        <v>25</v>
      </c>
      <c r="K15" s="3" t="s">
        <v>126</v>
      </c>
      <c r="L15" s="3" t="s">
        <v>104</v>
      </c>
      <c r="M15" s="3" t="s">
        <v>221</v>
      </c>
      <c r="N15" s="5">
        <v>250</v>
      </c>
      <c r="O15" s="8">
        <f t="shared" si="4"/>
        <v>1</v>
      </c>
      <c r="P15" s="6" t="str">
        <f t="shared" si="5"/>
        <v>3</v>
      </c>
      <c r="Q15" s="5">
        <v>2</v>
      </c>
      <c r="R15" s="5">
        <v>1</v>
      </c>
      <c r="S15" s="5">
        <f t="shared" si="0"/>
        <v>1.9000000000000001</v>
      </c>
      <c r="T15" s="6" t="str">
        <f t="shared" si="1"/>
        <v>BAJO</v>
      </c>
      <c r="U15" s="7" t="s">
        <v>59</v>
      </c>
      <c r="V15" s="5" t="s">
        <v>153</v>
      </c>
      <c r="W15" s="7" t="s">
        <v>78</v>
      </c>
      <c r="X15" s="5">
        <v>1</v>
      </c>
      <c r="Y15" s="5">
        <f t="shared" si="6"/>
        <v>1.9000000000000001</v>
      </c>
      <c r="Z15" s="10" t="str">
        <f t="shared" si="7"/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1</v>
      </c>
      <c r="AF15" s="5">
        <v>1</v>
      </c>
    </row>
    <row r="16" spans="1:32" ht="60.6" x14ac:dyDescent="0.2">
      <c r="A16" s="155"/>
      <c r="B16" s="181"/>
      <c r="C16" s="12" t="s">
        <v>0</v>
      </c>
      <c r="D16" s="12" t="s">
        <v>145</v>
      </c>
      <c r="E16" s="27">
        <f t="shared" si="2"/>
        <v>1</v>
      </c>
      <c r="F16" s="27">
        <f t="shared" si="3"/>
        <v>0</v>
      </c>
      <c r="G16" s="27">
        <v>0</v>
      </c>
      <c r="H16" s="9" t="s">
        <v>61</v>
      </c>
      <c r="I16" s="9" t="s">
        <v>87</v>
      </c>
      <c r="J16" s="4" t="s">
        <v>25</v>
      </c>
      <c r="K16" s="3" t="s">
        <v>64</v>
      </c>
      <c r="L16" s="3" t="s">
        <v>65</v>
      </c>
      <c r="M16" s="3" t="s">
        <v>221</v>
      </c>
      <c r="N16" s="5">
        <v>250</v>
      </c>
      <c r="O16" s="8">
        <f t="shared" si="4"/>
        <v>1</v>
      </c>
      <c r="P16" s="6" t="str">
        <f t="shared" si="5"/>
        <v>3</v>
      </c>
      <c r="Q16" s="5">
        <v>1</v>
      </c>
      <c r="R16" s="5">
        <v>1</v>
      </c>
      <c r="S16" s="5">
        <f t="shared" si="0"/>
        <v>1.4000000000000001</v>
      </c>
      <c r="T16" s="6" t="str">
        <f t="shared" si="1"/>
        <v>BAJO</v>
      </c>
      <c r="U16" s="7" t="s">
        <v>88</v>
      </c>
      <c r="V16" s="5" t="s">
        <v>153</v>
      </c>
      <c r="W16" s="7" t="s">
        <v>83</v>
      </c>
      <c r="X16" s="5">
        <v>1</v>
      </c>
      <c r="Y16" s="5">
        <f t="shared" si="6"/>
        <v>1.4000000000000001</v>
      </c>
      <c r="Z16" s="10" t="str">
        <f>IF(Y16&lt;=2,"ACEPTABLE",IF(AND(Y16&gt;2,Y16&lt;6),"MODERADO",IF(AND(Y16&gt;=6),"SIGNIFICATIVO")))</f>
        <v>ACEPTABLE</v>
      </c>
      <c r="AA16" s="5">
        <v>0</v>
      </c>
      <c r="AB16" s="5">
        <v>1</v>
      </c>
      <c r="AC16" s="5">
        <v>0</v>
      </c>
      <c r="AD16" s="5">
        <v>0</v>
      </c>
      <c r="AE16" s="5">
        <v>0</v>
      </c>
      <c r="AF16" s="5">
        <v>1</v>
      </c>
    </row>
    <row r="17" spans="1:32" ht="61.2" x14ac:dyDescent="0.2">
      <c r="A17" s="155"/>
      <c r="B17" s="181"/>
      <c r="C17" s="12" t="s">
        <v>0</v>
      </c>
      <c r="D17" s="12" t="s">
        <v>145</v>
      </c>
      <c r="E17" s="27">
        <f t="shared" si="2"/>
        <v>0</v>
      </c>
      <c r="F17" s="27">
        <f t="shared" si="3"/>
        <v>1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37</v>
      </c>
      <c r="L17" s="3" t="s">
        <v>97</v>
      </c>
      <c r="M17" s="3" t="s">
        <v>221</v>
      </c>
      <c r="N17" s="5">
        <v>52</v>
      </c>
      <c r="O17" s="8">
        <f t="shared" si="4"/>
        <v>0.20799999999999999</v>
      </c>
      <c r="P17" s="6" t="str">
        <f t="shared" si="5"/>
        <v>2</v>
      </c>
      <c r="Q17" s="5">
        <v>2</v>
      </c>
      <c r="R17" s="5">
        <v>1</v>
      </c>
      <c r="S17" s="5">
        <f t="shared" si="0"/>
        <v>1.7</v>
      </c>
      <c r="T17" s="6" t="str">
        <f t="shared" si="1"/>
        <v>BAJO</v>
      </c>
      <c r="U17" s="7" t="s">
        <v>93</v>
      </c>
      <c r="V17" s="5" t="s">
        <v>153</v>
      </c>
      <c r="W17" s="7" t="s">
        <v>83</v>
      </c>
      <c r="X17" s="5">
        <v>1</v>
      </c>
      <c r="Y17" s="5">
        <f t="shared" si="6"/>
        <v>1.7</v>
      </c>
      <c r="Z17" s="10" t="str">
        <f t="shared" si="7"/>
        <v>ACEPTABLE</v>
      </c>
      <c r="AA17" s="5">
        <v>1</v>
      </c>
      <c r="AB17" s="5">
        <v>1</v>
      </c>
      <c r="AC17" s="5">
        <v>1</v>
      </c>
      <c r="AD17" s="5">
        <v>1</v>
      </c>
      <c r="AE17" s="5">
        <v>1</v>
      </c>
      <c r="AF17" s="5">
        <v>1</v>
      </c>
    </row>
    <row r="18" spans="1:32" ht="61.2" x14ac:dyDescent="0.2">
      <c r="A18" s="155"/>
      <c r="B18" s="181"/>
      <c r="C18" s="12" t="s">
        <v>0</v>
      </c>
      <c r="D18" s="12" t="s">
        <v>145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45</v>
      </c>
      <c r="J18" s="4" t="s">
        <v>25</v>
      </c>
      <c r="K18" s="3" t="s">
        <v>126</v>
      </c>
      <c r="L18" s="3" t="s">
        <v>104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2</v>
      </c>
      <c r="R18" s="5">
        <v>1</v>
      </c>
      <c r="S18" s="5">
        <f t="shared" si="0"/>
        <v>1.9000000000000001</v>
      </c>
      <c r="T18" s="6" t="str">
        <f t="shared" si="1"/>
        <v>BAJO</v>
      </c>
      <c r="U18" s="7" t="s">
        <v>59</v>
      </c>
      <c r="V18" s="5" t="s">
        <v>153</v>
      </c>
      <c r="W18" s="7" t="s">
        <v>78</v>
      </c>
      <c r="X18" s="5">
        <v>1</v>
      </c>
      <c r="Y18" s="5">
        <f t="shared" si="6"/>
        <v>1.9000000000000001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1</v>
      </c>
      <c r="AF18" s="5">
        <v>1</v>
      </c>
    </row>
    <row r="19" spans="1:32" ht="60.6" x14ac:dyDescent="0.2">
      <c r="A19" s="155"/>
      <c r="B19" s="181"/>
      <c r="C19" s="12" t="s">
        <v>0</v>
      </c>
      <c r="D19" s="12" t="s">
        <v>145</v>
      </c>
      <c r="E19" s="27">
        <f t="shared" si="2"/>
        <v>1</v>
      </c>
      <c r="F19" s="27">
        <f t="shared" si="3"/>
        <v>0</v>
      </c>
      <c r="G19" s="27">
        <v>0</v>
      </c>
      <c r="H19" s="9" t="s">
        <v>63</v>
      </c>
      <c r="I19" s="9" t="s">
        <v>63</v>
      </c>
      <c r="J19" s="4" t="s">
        <v>25</v>
      </c>
      <c r="K19" s="3" t="s">
        <v>66</v>
      </c>
      <c r="L19" s="3" t="s">
        <v>67</v>
      </c>
      <c r="M19" s="3" t="s">
        <v>221</v>
      </c>
      <c r="N19" s="5">
        <v>250</v>
      </c>
      <c r="O19" s="8">
        <f t="shared" si="4"/>
        <v>1</v>
      </c>
      <c r="P19" s="6" t="str">
        <f t="shared" si="5"/>
        <v>3</v>
      </c>
      <c r="Q19" s="5">
        <v>1</v>
      </c>
      <c r="R19" s="5">
        <v>1</v>
      </c>
      <c r="S19" s="5">
        <f t="shared" si="0"/>
        <v>1.4000000000000001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1.4000000000000001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122.4" customHeight="1" x14ac:dyDescent="0.2">
      <c r="A20" s="155"/>
      <c r="B20" s="181"/>
      <c r="C20" s="12" t="s">
        <v>0</v>
      </c>
      <c r="D20" s="12" t="s">
        <v>148</v>
      </c>
      <c r="E20" s="27">
        <f t="shared" si="2"/>
        <v>1</v>
      </c>
      <c r="F20" s="27">
        <f t="shared" si="3"/>
        <v>0</v>
      </c>
      <c r="G20" s="27">
        <v>0</v>
      </c>
      <c r="H20" s="9" t="s">
        <v>239</v>
      </c>
      <c r="I20" s="9" t="s">
        <v>240</v>
      </c>
      <c r="J20" s="4" t="s">
        <v>25</v>
      </c>
      <c r="K20" s="3" t="s">
        <v>66</v>
      </c>
      <c r="L20" s="3" t="s">
        <v>238</v>
      </c>
      <c r="M20" s="3" t="s">
        <v>231</v>
      </c>
      <c r="N20" s="5">
        <v>250</v>
      </c>
      <c r="O20" s="8">
        <f>+N20/250</f>
        <v>1</v>
      </c>
      <c r="P20" s="6" t="str">
        <f>IF(O20&lt;=0.15,"1",IF(AND(O20&gt;0.15,O20&lt;0.3),"2",IF(AND(O20&gt;=0.3),"3")))</f>
        <v>3</v>
      </c>
      <c r="Q20" s="5">
        <v>1</v>
      </c>
      <c r="R20" s="5">
        <v>2</v>
      </c>
      <c r="S20" s="5">
        <f t="shared" si="0"/>
        <v>1.7000000000000002</v>
      </c>
      <c r="T20" s="6" t="str">
        <f t="shared" si="1"/>
        <v>BAJO</v>
      </c>
      <c r="U20" s="7" t="s">
        <v>68</v>
      </c>
      <c r="V20" s="5" t="s">
        <v>153</v>
      </c>
      <c r="W20" s="7" t="s">
        <v>83</v>
      </c>
      <c r="X20" s="5">
        <v>1</v>
      </c>
      <c r="Y20" s="5">
        <f t="shared" si="6"/>
        <v>1.7000000000000002</v>
      </c>
      <c r="Z20" s="10" t="str">
        <f t="shared" si="7"/>
        <v>ACEPTABLE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0</v>
      </c>
    </row>
    <row r="21" spans="1:32" ht="60.6" x14ac:dyDescent="0.2">
      <c r="A21" s="155"/>
      <c r="B21" s="181"/>
      <c r="C21" s="12" t="s">
        <v>24</v>
      </c>
      <c r="D21" s="12" t="s">
        <v>146</v>
      </c>
      <c r="E21" s="27">
        <f t="shared" si="2"/>
        <v>1</v>
      </c>
      <c r="F21" s="27">
        <f t="shared" si="3"/>
        <v>0</v>
      </c>
      <c r="G21" s="27">
        <v>0</v>
      </c>
      <c r="H21" s="9" t="s">
        <v>34</v>
      </c>
      <c r="I21" s="9" t="s">
        <v>95</v>
      </c>
      <c r="J21" s="4" t="s">
        <v>25</v>
      </c>
      <c r="K21" s="3" t="s">
        <v>35</v>
      </c>
      <c r="L21" s="3" t="s">
        <v>50</v>
      </c>
      <c r="M21" s="3" t="s">
        <v>235</v>
      </c>
      <c r="N21" s="5">
        <v>250</v>
      </c>
      <c r="O21" s="8">
        <f t="shared" si="4"/>
        <v>1</v>
      </c>
      <c r="P21" s="6" t="str">
        <f t="shared" si="5"/>
        <v>3</v>
      </c>
      <c r="Q21" s="5">
        <v>2</v>
      </c>
      <c r="R21" s="5">
        <v>1</v>
      </c>
      <c r="S21" s="5">
        <f t="shared" si="0"/>
        <v>1.9000000000000001</v>
      </c>
      <c r="T21" s="6" t="str">
        <f t="shared" si="1"/>
        <v>BAJO</v>
      </c>
      <c r="U21" s="7" t="s">
        <v>94</v>
      </c>
      <c r="V21" s="5" t="s">
        <v>153</v>
      </c>
      <c r="W21" s="7" t="s">
        <v>84</v>
      </c>
      <c r="X21" s="5">
        <v>1</v>
      </c>
      <c r="Y21" s="5">
        <f t="shared" si="6"/>
        <v>1.9000000000000001</v>
      </c>
      <c r="Z21" s="10" t="str">
        <f t="shared" si="7"/>
        <v>ACEPTABLE</v>
      </c>
      <c r="AA21" s="5">
        <v>1</v>
      </c>
      <c r="AB21" s="5">
        <v>1</v>
      </c>
      <c r="AC21" s="5">
        <v>0</v>
      </c>
      <c r="AD21" s="5">
        <v>0</v>
      </c>
      <c r="AE21" s="5">
        <v>1</v>
      </c>
      <c r="AF21" s="5">
        <v>1</v>
      </c>
    </row>
    <row r="22" spans="1:32" ht="60.6" x14ac:dyDescent="0.2">
      <c r="A22" s="155"/>
      <c r="B22" s="181"/>
      <c r="C22" s="12" t="s">
        <v>24</v>
      </c>
      <c r="D22" s="12" t="s">
        <v>146</v>
      </c>
      <c r="E22" s="27">
        <f t="shared" si="2"/>
        <v>1</v>
      </c>
      <c r="F22" s="27">
        <f t="shared" si="3"/>
        <v>0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44</v>
      </c>
      <c r="L22" s="3" t="s">
        <v>51</v>
      </c>
      <c r="M22" s="3" t="s">
        <v>235</v>
      </c>
      <c r="N22" s="5">
        <v>250</v>
      </c>
      <c r="O22" s="8">
        <f t="shared" si="4"/>
        <v>1</v>
      </c>
      <c r="P22" s="6" t="str">
        <f t="shared" si="5"/>
        <v>3</v>
      </c>
      <c r="Q22" s="5">
        <v>2</v>
      </c>
      <c r="R22" s="5">
        <v>2</v>
      </c>
      <c r="S22" s="5">
        <f t="shared" si="0"/>
        <v>2.2000000000000002</v>
      </c>
      <c r="T22" s="6" t="str">
        <f t="shared" si="1"/>
        <v>MEDIO</v>
      </c>
      <c r="U22" s="7" t="s">
        <v>80</v>
      </c>
      <c r="V22" s="5" t="s">
        <v>153</v>
      </c>
      <c r="W22" s="7" t="s">
        <v>82</v>
      </c>
      <c r="X22" s="5">
        <v>1</v>
      </c>
      <c r="Y22" s="5">
        <f t="shared" si="6"/>
        <v>2.2000000000000002</v>
      </c>
      <c r="Z22" s="10" t="str">
        <f t="shared" si="7"/>
        <v>ACEPTABLE</v>
      </c>
      <c r="AA22" s="5">
        <v>1</v>
      </c>
      <c r="AB22" s="5">
        <v>1</v>
      </c>
      <c r="AC22" s="5">
        <v>0</v>
      </c>
      <c r="AD22" s="5">
        <v>0</v>
      </c>
      <c r="AE22" s="5">
        <v>1</v>
      </c>
      <c r="AF22" s="5">
        <v>1</v>
      </c>
    </row>
    <row r="23" spans="1:32" ht="71.400000000000006" customHeight="1" x14ac:dyDescent="0.2">
      <c r="A23" s="155"/>
      <c r="B23" s="181"/>
      <c r="C23" s="12" t="s">
        <v>24</v>
      </c>
      <c r="D23" s="12" t="s">
        <v>146</v>
      </c>
      <c r="E23" s="27">
        <f t="shared" si="2"/>
        <v>0</v>
      </c>
      <c r="F23" s="27">
        <f t="shared" si="3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37</v>
      </c>
      <c r="L23" s="3" t="s">
        <v>77</v>
      </c>
      <c r="M23" s="3" t="s">
        <v>234</v>
      </c>
      <c r="N23" s="5">
        <v>1</v>
      </c>
      <c r="O23" s="8">
        <f t="shared" si="4"/>
        <v>4.0000000000000001E-3</v>
      </c>
      <c r="P23" s="6" t="str">
        <f t="shared" si="5"/>
        <v>1</v>
      </c>
      <c r="Q23" s="5">
        <v>2</v>
      </c>
      <c r="R23" s="5">
        <v>2</v>
      </c>
      <c r="S23" s="5">
        <f t="shared" si="0"/>
        <v>1.7999999999999998</v>
      </c>
      <c r="T23" s="6" t="str">
        <f t="shared" si="1"/>
        <v>BAJO</v>
      </c>
      <c r="U23" s="7" t="s">
        <v>91</v>
      </c>
      <c r="V23" s="5" t="s">
        <v>153</v>
      </c>
      <c r="W23" s="7" t="s">
        <v>81</v>
      </c>
      <c r="X23" s="5">
        <v>1</v>
      </c>
      <c r="Y23" s="5">
        <f t="shared" si="6"/>
        <v>1.7999999999999998</v>
      </c>
      <c r="Z23" s="10" t="str">
        <f t="shared" si="7"/>
        <v>ACEPTABLE</v>
      </c>
      <c r="AA23" s="5">
        <v>0</v>
      </c>
      <c r="AB23" s="5">
        <v>1</v>
      </c>
      <c r="AC23" s="5">
        <v>0</v>
      </c>
      <c r="AD23" s="5">
        <v>1</v>
      </c>
      <c r="AE23" s="5">
        <v>1</v>
      </c>
      <c r="AF23" s="5">
        <v>1</v>
      </c>
    </row>
    <row r="24" spans="1:32" ht="51" customHeight="1" x14ac:dyDescent="0.2">
      <c r="A24" s="155"/>
      <c r="B24" s="181"/>
      <c r="C24" s="12" t="s">
        <v>24</v>
      </c>
      <c r="D24" s="12" t="s">
        <v>146</v>
      </c>
      <c r="E24" s="27">
        <f t="shared" si="2"/>
        <v>0</v>
      </c>
      <c r="F24" s="27">
        <f t="shared" si="3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38</v>
      </c>
      <c r="L24" s="3" t="s">
        <v>52</v>
      </c>
      <c r="M24" s="3" t="s">
        <v>235</v>
      </c>
      <c r="N24" s="5">
        <v>1</v>
      </c>
      <c r="O24" s="8">
        <f t="shared" si="4"/>
        <v>4.0000000000000001E-3</v>
      </c>
      <c r="P24" s="6" t="str">
        <f t="shared" si="5"/>
        <v>1</v>
      </c>
      <c r="Q24" s="5">
        <v>2</v>
      </c>
      <c r="R24" s="5">
        <v>2</v>
      </c>
      <c r="S24" s="5">
        <f t="shared" si="0"/>
        <v>1.7999999999999998</v>
      </c>
      <c r="T24" s="6" t="str">
        <f t="shared" si="1"/>
        <v>BAJO</v>
      </c>
      <c r="U24" s="7" t="s">
        <v>90</v>
      </c>
      <c r="V24" s="5" t="s">
        <v>153</v>
      </c>
      <c r="W24" s="7" t="s">
        <v>81</v>
      </c>
      <c r="X24" s="5">
        <v>1</v>
      </c>
      <c r="Y24" s="5">
        <f t="shared" si="6"/>
        <v>1.7999999999999998</v>
      </c>
      <c r="Z24" s="10" t="str">
        <f t="shared" si="7"/>
        <v>ACEPTABLE</v>
      </c>
      <c r="AA24" s="5">
        <v>0</v>
      </c>
      <c r="AB24" s="5">
        <v>1</v>
      </c>
      <c r="AC24" s="5">
        <v>1</v>
      </c>
      <c r="AD24" s="5">
        <v>1</v>
      </c>
      <c r="AE24" s="5">
        <v>0</v>
      </c>
      <c r="AF24" s="5">
        <v>1</v>
      </c>
    </row>
    <row r="25" spans="1:32" ht="60.6" x14ac:dyDescent="0.2">
      <c r="A25" s="155"/>
      <c r="B25" s="181"/>
      <c r="C25" s="12" t="s">
        <v>24</v>
      </c>
      <c r="D25" s="12" t="s">
        <v>146</v>
      </c>
      <c r="E25" s="27">
        <f t="shared" si="2"/>
        <v>0</v>
      </c>
      <c r="F25" s="27">
        <f t="shared" si="3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40</v>
      </c>
      <c r="L25" s="3" t="s">
        <v>60</v>
      </c>
      <c r="M25" s="3" t="s">
        <v>221</v>
      </c>
      <c r="N25" s="5">
        <v>1</v>
      </c>
      <c r="O25" s="8">
        <f t="shared" si="4"/>
        <v>4.0000000000000001E-3</v>
      </c>
      <c r="P25" s="6" t="str">
        <f t="shared" si="5"/>
        <v>1</v>
      </c>
      <c r="Q25" s="5">
        <v>3</v>
      </c>
      <c r="R25" s="5">
        <v>3</v>
      </c>
      <c r="S25" s="5">
        <f t="shared" si="0"/>
        <v>2.5999999999999996</v>
      </c>
      <c r="T25" s="6" t="str">
        <f t="shared" si="1"/>
        <v>ALTO</v>
      </c>
      <c r="U25" s="7" t="s">
        <v>70</v>
      </c>
      <c r="V25" s="5" t="s">
        <v>153</v>
      </c>
      <c r="W25" s="7" t="s">
        <v>79</v>
      </c>
      <c r="X25" s="5">
        <v>1</v>
      </c>
      <c r="Y25" s="5">
        <f t="shared" si="6"/>
        <v>2.5999999999999996</v>
      </c>
      <c r="Z25" s="10" t="str">
        <f t="shared" si="7"/>
        <v>ACEPTABLE</v>
      </c>
      <c r="AA25" s="5">
        <v>1</v>
      </c>
      <c r="AB25" s="5">
        <v>1</v>
      </c>
      <c r="AC25" s="5">
        <v>0</v>
      </c>
      <c r="AD25" s="5">
        <v>0</v>
      </c>
      <c r="AE25" s="5">
        <v>1</v>
      </c>
      <c r="AF25" s="5">
        <v>1</v>
      </c>
    </row>
    <row r="26" spans="1:32" ht="51" customHeight="1" x14ac:dyDescent="0.2">
      <c r="A26" s="155"/>
      <c r="B26" s="181"/>
      <c r="C26" s="12" t="s">
        <v>24</v>
      </c>
      <c r="D26" s="12" t="s">
        <v>146</v>
      </c>
      <c r="E26" s="27">
        <f t="shared" si="2"/>
        <v>0</v>
      </c>
      <c r="F26" s="27">
        <f t="shared" si="3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71</v>
      </c>
      <c r="M26" s="3" t="s">
        <v>221</v>
      </c>
      <c r="N26" s="5">
        <v>2</v>
      </c>
      <c r="O26" s="8">
        <f t="shared" si="4"/>
        <v>8.0000000000000002E-3</v>
      </c>
      <c r="P26" s="6" t="str">
        <f t="shared" si="5"/>
        <v>1</v>
      </c>
      <c r="Q26" s="5">
        <v>1</v>
      </c>
      <c r="R26" s="5">
        <v>1</v>
      </c>
      <c r="S26" s="5">
        <f t="shared" si="0"/>
        <v>1</v>
      </c>
      <c r="T26" s="6" t="str">
        <f t="shared" si="1"/>
        <v>BAJO</v>
      </c>
      <c r="U26" s="7" t="s">
        <v>90</v>
      </c>
      <c r="V26" s="5" t="s">
        <v>153</v>
      </c>
      <c r="W26" s="7" t="s">
        <v>84</v>
      </c>
      <c r="X26" s="5">
        <v>1</v>
      </c>
      <c r="Y26" s="5">
        <f t="shared" si="6"/>
        <v>1</v>
      </c>
      <c r="Z26" s="10" t="str">
        <f t="shared" si="7"/>
        <v>ACEPTABLE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1</v>
      </c>
    </row>
    <row r="27" spans="1:32" ht="51" customHeight="1" x14ac:dyDescent="0.2">
      <c r="A27" s="155"/>
      <c r="B27" s="181"/>
      <c r="C27" s="12" t="s">
        <v>24</v>
      </c>
      <c r="D27" s="12" t="s">
        <v>146</v>
      </c>
      <c r="E27" s="27">
        <f t="shared" si="2"/>
        <v>0</v>
      </c>
      <c r="F27" s="27">
        <f t="shared" si="3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37</v>
      </c>
      <c r="L27" s="3" t="s">
        <v>72</v>
      </c>
      <c r="M27" s="3" t="s">
        <v>221</v>
      </c>
      <c r="N27" s="5">
        <v>3</v>
      </c>
      <c r="O27" s="8">
        <f t="shared" si="4"/>
        <v>1.2E-2</v>
      </c>
      <c r="P27" s="6" t="str">
        <f t="shared" si="5"/>
        <v>1</v>
      </c>
      <c r="Q27" s="5">
        <v>1</v>
      </c>
      <c r="R27" s="5">
        <v>1</v>
      </c>
      <c r="S27" s="5">
        <f t="shared" si="0"/>
        <v>1</v>
      </c>
      <c r="T27" s="6" t="str">
        <f t="shared" si="1"/>
        <v>BAJO</v>
      </c>
      <c r="U27" s="7" t="s">
        <v>90</v>
      </c>
      <c r="V27" s="5" t="s">
        <v>153</v>
      </c>
      <c r="W27" s="7" t="s">
        <v>84</v>
      </c>
      <c r="X27" s="5">
        <v>1</v>
      </c>
      <c r="Y27" s="5">
        <f t="shared" si="6"/>
        <v>1</v>
      </c>
      <c r="Z27" s="10" t="str">
        <f t="shared" si="7"/>
        <v>ACEPTABLE</v>
      </c>
      <c r="AA27" s="5">
        <v>0</v>
      </c>
      <c r="AB27" s="5">
        <v>0</v>
      </c>
      <c r="AC27" s="5">
        <v>1</v>
      </c>
      <c r="AD27" s="5">
        <v>1</v>
      </c>
      <c r="AE27" s="5">
        <v>0</v>
      </c>
      <c r="AF27" s="5">
        <v>1</v>
      </c>
    </row>
    <row r="28" spans="1:32" ht="71.400000000000006" customHeight="1" x14ac:dyDescent="0.2">
      <c r="A28" s="155"/>
      <c r="B28" s="181"/>
      <c r="C28" s="12" t="s">
        <v>24</v>
      </c>
      <c r="D28" s="12" t="s">
        <v>146</v>
      </c>
      <c r="E28" s="27">
        <f t="shared" si="2"/>
        <v>0</v>
      </c>
      <c r="F28" s="27">
        <f t="shared" si="3"/>
        <v>1</v>
      </c>
      <c r="G28" s="27">
        <v>0</v>
      </c>
      <c r="H28" s="9" t="s">
        <v>34</v>
      </c>
      <c r="I28" s="9" t="s">
        <v>36</v>
      </c>
      <c r="J28" s="4" t="s">
        <v>25</v>
      </c>
      <c r="K28" s="3" t="s">
        <v>38</v>
      </c>
      <c r="L28" s="3" t="s">
        <v>73</v>
      </c>
      <c r="M28" s="3" t="s">
        <v>221</v>
      </c>
      <c r="N28" s="5">
        <v>1</v>
      </c>
      <c r="O28" s="8">
        <f t="shared" si="4"/>
        <v>4.0000000000000001E-3</v>
      </c>
      <c r="P28" s="6" t="str">
        <f t="shared" si="5"/>
        <v>1</v>
      </c>
      <c r="Q28" s="5">
        <v>1</v>
      </c>
      <c r="R28" s="5">
        <v>1</v>
      </c>
      <c r="S28" s="5">
        <f t="shared" si="0"/>
        <v>1</v>
      </c>
      <c r="T28" s="6" t="str">
        <f t="shared" si="1"/>
        <v>BAJO</v>
      </c>
      <c r="U28" s="7" t="s">
        <v>91</v>
      </c>
      <c r="V28" s="5" t="s">
        <v>153</v>
      </c>
      <c r="W28" s="7" t="s">
        <v>84</v>
      </c>
      <c r="X28" s="5">
        <v>1</v>
      </c>
      <c r="Y28" s="5">
        <f t="shared" si="6"/>
        <v>1</v>
      </c>
      <c r="Z28" s="10" t="str">
        <f t="shared" si="7"/>
        <v>ACEPTABLE</v>
      </c>
      <c r="AA28" s="5">
        <v>0</v>
      </c>
      <c r="AB28" s="5">
        <v>0</v>
      </c>
      <c r="AC28" s="5">
        <v>0</v>
      </c>
      <c r="AD28" s="5">
        <v>1</v>
      </c>
      <c r="AE28" s="5">
        <v>1</v>
      </c>
      <c r="AF28" s="5">
        <v>1</v>
      </c>
    </row>
    <row r="29" spans="1:32" ht="61.2" x14ac:dyDescent="0.2">
      <c r="A29" s="155"/>
      <c r="B29" s="181"/>
      <c r="C29" s="12" t="s">
        <v>24</v>
      </c>
      <c r="D29" s="12" t="s">
        <v>146</v>
      </c>
      <c r="E29" s="27">
        <f t="shared" si="2"/>
        <v>1</v>
      </c>
      <c r="F29" s="27">
        <f t="shared" si="3"/>
        <v>0</v>
      </c>
      <c r="G29" s="27">
        <v>0</v>
      </c>
      <c r="H29" s="9" t="s">
        <v>31</v>
      </c>
      <c r="I29" s="9" t="s">
        <v>42</v>
      </c>
      <c r="J29" s="4" t="s">
        <v>25</v>
      </c>
      <c r="K29" s="3" t="s">
        <v>35</v>
      </c>
      <c r="L29" s="3" t="s">
        <v>35</v>
      </c>
      <c r="M29" s="3" t="s">
        <v>234</v>
      </c>
      <c r="N29" s="5">
        <v>250</v>
      </c>
      <c r="O29" s="8">
        <f t="shared" ref="O29:O33" si="8">+N29/250</f>
        <v>1</v>
      </c>
      <c r="P29" s="6" t="str">
        <f t="shared" ref="P29:P33" si="9">IF(O29&lt;=0.15,"1",IF(AND(O29&gt;0.15,O29&lt;0.3),"2",IF(AND(O29&gt;=0.3),"3")))</f>
        <v>3</v>
      </c>
      <c r="Q29" s="5">
        <v>2</v>
      </c>
      <c r="R29" s="5">
        <v>1</v>
      </c>
      <c r="S29" s="5">
        <f>+(P29*0.2)+(Q29*0.5)+(R29*0.3)</f>
        <v>1.9000000000000001</v>
      </c>
      <c r="T29" s="6" t="str">
        <f>IF(S29&lt;=2,"BAJO",IF(AND(S29&gt;2,S29&lt;2.5),"MEDIO",IF(AND(S29&gt;=2.5),"ALTO")))</f>
        <v>BAJO</v>
      </c>
      <c r="U29" s="7" t="s">
        <v>53</v>
      </c>
      <c r="V29" s="5" t="s">
        <v>153</v>
      </c>
      <c r="W29" s="7" t="s">
        <v>54</v>
      </c>
      <c r="X29" s="5">
        <v>1</v>
      </c>
      <c r="Y29" s="5">
        <f>+X29*S29</f>
        <v>1.9000000000000001</v>
      </c>
      <c r="Z29" s="10" t="str">
        <f>IF(Y29&lt;=3,"ACEPTABLE",IF(AND(Y29&gt;3,Y29&lt;6),"MODERADO",IF(AND(Y29&gt;=6),"SIGNIFICATIVO")))</f>
        <v>ACEPTABLE</v>
      </c>
      <c r="AA29" s="5">
        <v>0</v>
      </c>
      <c r="AB29" s="5">
        <v>1</v>
      </c>
      <c r="AC29" s="5">
        <v>0</v>
      </c>
      <c r="AD29" s="5">
        <v>0</v>
      </c>
      <c r="AE29" s="5">
        <v>1</v>
      </c>
      <c r="AF29" s="5">
        <v>1</v>
      </c>
    </row>
    <row r="30" spans="1:32" ht="60.6" x14ac:dyDescent="0.2">
      <c r="A30" s="155"/>
      <c r="B30" s="181"/>
      <c r="C30" s="12" t="s">
        <v>24</v>
      </c>
      <c r="D30" s="12" t="s">
        <v>146</v>
      </c>
      <c r="E30" s="27">
        <f t="shared" si="2"/>
        <v>1</v>
      </c>
      <c r="F30" s="27">
        <f t="shared" si="3"/>
        <v>0</v>
      </c>
      <c r="G30" s="27">
        <v>0</v>
      </c>
      <c r="H30" s="9" t="s">
        <v>31</v>
      </c>
      <c r="I30" s="9" t="s">
        <v>41</v>
      </c>
      <c r="J30" s="4" t="s">
        <v>25</v>
      </c>
      <c r="K30" s="3" t="s">
        <v>126</v>
      </c>
      <c r="L30" s="3" t="s">
        <v>104</v>
      </c>
      <c r="M30" s="3" t="s">
        <v>221</v>
      </c>
      <c r="N30" s="5">
        <v>250</v>
      </c>
      <c r="O30" s="8">
        <f t="shared" si="8"/>
        <v>1</v>
      </c>
      <c r="P30" s="6" t="str">
        <f t="shared" si="9"/>
        <v>3</v>
      </c>
      <c r="Q30" s="5">
        <v>1</v>
      </c>
      <c r="R30" s="5">
        <v>1</v>
      </c>
      <c r="S30" s="5">
        <f>+(P30*0.2)+(Q30*0.5)+(R30*0.3)</f>
        <v>1.4000000000000001</v>
      </c>
      <c r="T30" s="6" t="str">
        <f>IF(S30&lt;=2,"BAJO",IF(AND(S30&gt;2,S30&lt;2.5),"MEDIO",IF(AND(S30&gt;=2.5),"ALTO")))</f>
        <v>BAJO</v>
      </c>
      <c r="U30" s="7" t="s">
        <v>99</v>
      </c>
      <c r="V30" s="5" t="s">
        <v>153</v>
      </c>
      <c r="W30" s="7" t="s">
        <v>96</v>
      </c>
      <c r="X30" s="5">
        <v>2</v>
      </c>
      <c r="Y30" s="5">
        <f>+X30*S30</f>
        <v>2.8000000000000003</v>
      </c>
      <c r="Z30" s="10" t="str">
        <f>IF(Y30&lt;=3,"ACEPTABLE",IF(AND(Y30&gt;3,Y30&lt;6),"MODERADO",IF(AND(Y30&gt;=6),"SIGNIFICATIVO")))</f>
        <v>ACEPTABLE</v>
      </c>
      <c r="AA30" s="5">
        <v>0</v>
      </c>
      <c r="AB30" s="5">
        <v>1</v>
      </c>
      <c r="AC30" s="5">
        <v>1</v>
      </c>
      <c r="AD30" s="5">
        <v>1</v>
      </c>
      <c r="AE30" s="5">
        <v>1</v>
      </c>
      <c r="AF30" s="5">
        <v>1</v>
      </c>
    </row>
    <row r="31" spans="1:32" ht="61.2" x14ac:dyDescent="0.2">
      <c r="A31" s="155"/>
      <c r="B31" s="181"/>
      <c r="C31" s="12" t="s">
        <v>24</v>
      </c>
      <c r="D31" s="12" t="s">
        <v>146</v>
      </c>
      <c r="E31" s="27">
        <f t="shared" si="2"/>
        <v>1</v>
      </c>
      <c r="F31" s="27">
        <f t="shared" si="3"/>
        <v>0</v>
      </c>
      <c r="G31" s="27">
        <v>0</v>
      </c>
      <c r="H31" s="9" t="s">
        <v>61</v>
      </c>
      <c r="I31" s="9" t="s">
        <v>62</v>
      </c>
      <c r="J31" s="4" t="s">
        <v>25</v>
      </c>
      <c r="K31" s="3" t="s">
        <v>126</v>
      </c>
      <c r="L31" s="3" t="s">
        <v>104</v>
      </c>
      <c r="M31" s="3" t="s">
        <v>221</v>
      </c>
      <c r="N31" s="5">
        <v>250</v>
      </c>
      <c r="O31" s="8">
        <f t="shared" si="8"/>
        <v>1</v>
      </c>
      <c r="P31" s="6" t="str">
        <f t="shared" si="9"/>
        <v>3</v>
      </c>
      <c r="Q31" s="5">
        <v>2</v>
      </c>
      <c r="R31" s="5">
        <v>1</v>
      </c>
      <c r="S31" s="5">
        <f>+(P31*0.2)+(Q31*0.5)+(R31*0.3)</f>
        <v>1.9000000000000001</v>
      </c>
      <c r="T31" s="6" t="str">
        <f>IF(S31&lt;=2,"BAJO",IF(AND(S31&gt;2,S31&lt;2.5),"MEDIO",IF(AND(S31&gt;=2.5),"ALTO")))</f>
        <v>BAJO</v>
      </c>
      <c r="U31" s="7" t="s">
        <v>100</v>
      </c>
      <c r="V31" s="5" t="s">
        <v>153</v>
      </c>
      <c r="W31" s="7" t="s">
        <v>78</v>
      </c>
      <c r="X31" s="5">
        <v>1</v>
      </c>
      <c r="Y31" s="5">
        <f>+X31*S31</f>
        <v>1.9000000000000001</v>
      </c>
      <c r="Z31" s="10" t="str">
        <f>IF(Y31&lt;=3,"ACEPTABLE",IF(AND(Y31&gt;3,Y31&lt;6),"MODERADO",IF(AND(Y31&gt;=6),"SIGNIFICATIVO")))</f>
        <v>ACEPTABLE</v>
      </c>
      <c r="AA31" s="5">
        <v>0</v>
      </c>
      <c r="AB31" s="5">
        <v>1</v>
      </c>
      <c r="AC31" s="5">
        <v>0</v>
      </c>
      <c r="AD31" s="5">
        <v>0</v>
      </c>
      <c r="AE31" s="5">
        <v>1</v>
      </c>
      <c r="AF31" s="5">
        <v>1</v>
      </c>
    </row>
    <row r="32" spans="1:32" ht="60.6" x14ac:dyDescent="0.2">
      <c r="A32" s="155"/>
      <c r="B32" s="181"/>
      <c r="C32" s="12" t="s">
        <v>24</v>
      </c>
      <c r="D32" s="12" t="s">
        <v>146</v>
      </c>
      <c r="E32" s="27">
        <f t="shared" si="2"/>
        <v>1</v>
      </c>
      <c r="F32" s="27">
        <f t="shared" si="3"/>
        <v>0</v>
      </c>
      <c r="G32" s="27">
        <v>0</v>
      </c>
      <c r="H32" s="9" t="s">
        <v>61</v>
      </c>
      <c r="I32" s="9" t="s">
        <v>87</v>
      </c>
      <c r="J32" s="4" t="s">
        <v>25</v>
      </c>
      <c r="K32" s="3" t="s">
        <v>64</v>
      </c>
      <c r="L32" s="3" t="s">
        <v>65</v>
      </c>
      <c r="M32" s="3" t="s">
        <v>221</v>
      </c>
      <c r="N32" s="5">
        <v>250</v>
      </c>
      <c r="O32" s="8">
        <f t="shared" si="8"/>
        <v>1</v>
      </c>
      <c r="P32" s="6" t="str">
        <f t="shared" si="9"/>
        <v>3</v>
      </c>
      <c r="Q32" s="5">
        <v>1</v>
      </c>
      <c r="R32" s="5">
        <v>1</v>
      </c>
      <c r="S32" s="5">
        <f>+(P32*0.2)+(Q32*0.5)+(R32*0.3)</f>
        <v>1.4000000000000001</v>
      </c>
      <c r="T32" s="6" t="str">
        <f>IF(S32&lt;=2,"BAJO",IF(AND(S32&gt;2,S32&lt;2.5),"MEDIO",IF(AND(S32&gt;=2.5),"ALTO")))</f>
        <v>BAJO</v>
      </c>
      <c r="U32" s="7" t="s">
        <v>88</v>
      </c>
      <c r="V32" s="5" t="s">
        <v>153</v>
      </c>
      <c r="W32" s="7" t="s">
        <v>83</v>
      </c>
      <c r="X32" s="5">
        <v>1</v>
      </c>
      <c r="Y32" s="5">
        <f>+X32*S32</f>
        <v>1.4000000000000001</v>
      </c>
      <c r="Z32" s="10" t="str">
        <f>IF(Y32&lt;=2,"ACEPTABLE",IF(AND(Y32&gt;2,Y32&lt;6),"MODERADO",IF(AND(Y32&gt;=6),"SIGNIFICATIVO")))</f>
        <v>ACEPTABLE</v>
      </c>
      <c r="AA32" s="5">
        <v>0</v>
      </c>
      <c r="AB32" s="5">
        <v>1</v>
      </c>
      <c r="AC32" s="5">
        <v>0</v>
      </c>
      <c r="AD32" s="5">
        <v>0</v>
      </c>
      <c r="AE32" s="5">
        <v>0</v>
      </c>
      <c r="AF32" s="5">
        <v>1</v>
      </c>
    </row>
    <row r="33" spans="1:32" ht="60.6" x14ac:dyDescent="0.2">
      <c r="A33" s="155"/>
      <c r="B33" s="181"/>
      <c r="C33" s="12" t="s">
        <v>0</v>
      </c>
      <c r="D33" s="12" t="s">
        <v>244</v>
      </c>
      <c r="E33" s="27">
        <f t="shared" si="2"/>
        <v>0</v>
      </c>
      <c r="F33" s="27">
        <f t="shared" si="3"/>
        <v>1</v>
      </c>
      <c r="G33" s="27">
        <v>0</v>
      </c>
      <c r="H33" s="9" t="s">
        <v>243</v>
      </c>
      <c r="I33" s="9" t="s">
        <v>245</v>
      </c>
      <c r="J33" s="4" t="s">
        <v>25</v>
      </c>
      <c r="K33" s="3" t="s">
        <v>241</v>
      </c>
      <c r="L33" s="3" t="s">
        <v>245</v>
      </c>
      <c r="M33" s="3" t="s">
        <v>231</v>
      </c>
      <c r="N33" s="5">
        <v>5</v>
      </c>
      <c r="O33" s="8">
        <f t="shared" si="8"/>
        <v>0.02</v>
      </c>
      <c r="P33" s="6" t="str">
        <f t="shared" si="9"/>
        <v>1</v>
      </c>
      <c r="Q33" s="5">
        <v>2</v>
      </c>
      <c r="R33" s="5">
        <v>3</v>
      </c>
      <c r="S33" s="5">
        <f t="shared" ref="S33:S36" si="10">+(P33*0.2)+(Q33*0.5)+(R33*0.3)</f>
        <v>2.0999999999999996</v>
      </c>
      <c r="T33" s="6" t="str">
        <f t="shared" ref="T33:T36" si="11">IF(S33&lt;=2,"BAJO",IF(AND(S33&gt;2,S33&lt;2.5),"MEDIO",IF(AND(S33&gt;=2.5),"ALTO")))</f>
        <v>MEDIO</v>
      </c>
      <c r="U33" s="7" t="s">
        <v>68</v>
      </c>
      <c r="V33" s="5" t="s">
        <v>153</v>
      </c>
      <c r="W33" s="7" t="s">
        <v>83</v>
      </c>
      <c r="X33" s="5">
        <v>1</v>
      </c>
      <c r="Y33" s="5">
        <f t="shared" ref="Y33:Y36" si="12">+X33*S33</f>
        <v>2.0999999999999996</v>
      </c>
      <c r="Z33" s="10" t="str">
        <f t="shared" ref="Z33:Z36" si="13">IF(Y33&lt;=3,"ACEPTABLE",IF(AND(Y33&gt;3,Y33&lt;6),"MODERADO",IF(AND(Y33&gt;=6),"SIGNIFICATIVO")))</f>
        <v>ACEPTABLE</v>
      </c>
      <c r="AA33" s="5">
        <v>0</v>
      </c>
      <c r="AB33" s="5">
        <v>1</v>
      </c>
      <c r="AC33" s="5">
        <v>0</v>
      </c>
      <c r="AD33" s="5">
        <v>0</v>
      </c>
      <c r="AE33" s="5">
        <v>0</v>
      </c>
      <c r="AF33" s="5">
        <v>0</v>
      </c>
    </row>
    <row r="34" spans="1:32" ht="61.2" x14ac:dyDescent="0.2">
      <c r="A34" s="155"/>
      <c r="B34" s="181"/>
      <c r="C34" s="12" t="s">
        <v>0</v>
      </c>
      <c r="D34" s="12" t="s">
        <v>244</v>
      </c>
      <c r="E34" s="27">
        <f t="shared" si="2"/>
        <v>0</v>
      </c>
      <c r="F34" s="27">
        <f t="shared" si="3"/>
        <v>1</v>
      </c>
      <c r="G34" s="27">
        <v>0</v>
      </c>
      <c r="H34" s="9" t="s">
        <v>246</v>
      </c>
      <c r="I34" s="9" t="s">
        <v>242</v>
      </c>
      <c r="J34" s="4" t="s">
        <v>25</v>
      </c>
      <c r="K34" s="3" t="s">
        <v>257</v>
      </c>
      <c r="L34" s="3" t="s">
        <v>265</v>
      </c>
      <c r="M34" s="3" t="s">
        <v>231</v>
      </c>
      <c r="N34" s="5">
        <v>1</v>
      </c>
      <c r="O34" s="8">
        <f t="shared" ref="O34:O36" si="14">+N34/250</f>
        <v>4.0000000000000001E-3</v>
      </c>
      <c r="P34" s="6" t="str">
        <f t="shared" ref="P34:P36" si="15">IF(O34&lt;=0.15,"1",IF(AND(O34&gt;0.15,O34&lt;0.3),"2",IF(AND(O34&gt;=0.3),"3")))</f>
        <v>1</v>
      </c>
      <c r="Q34" s="5">
        <v>2</v>
      </c>
      <c r="R34" s="5">
        <v>2</v>
      </c>
      <c r="S34" s="5">
        <f t="shared" si="10"/>
        <v>1.7999999999999998</v>
      </c>
      <c r="T34" s="6" t="str">
        <f t="shared" si="11"/>
        <v>BAJO</v>
      </c>
      <c r="U34" s="7" t="s">
        <v>68</v>
      </c>
      <c r="V34" s="5" t="s">
        <v>153</v>
      </c>
      <c r="W34" s="7" t="s">
        <v>83</v>
      </c>
      <c r="X34" s="5">
        <v>1</v>
      </c>
      <c r="Y34" s="5">
        <f t="shared" si="12"/>
        <v>1.7999999999999998</v>
      </c>
      <c r="Z34" s="10" t="str">
        <f t="shared" si="13"/>
        <v>ACEPTABLE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</row>
    <row r="35" spans="1:32" ht="60.6" x14ac:dyDescent="0.2">
      <c r="A35" s="155"/>
      <c r="B35" s="181"/>
      <c r="C35" s="12" t="s">
        <v>0</v>
      </c>
      <c r="D35" s="12" t="s">
        <v>244</v>
      </c>
      <c r="E35" s="27">
        <f t="shared" si="2"/>
        <v>1</v>
      </c>
      <c r="F35" s="27">
        <f t="shared" si="3"/>
        <v>0</v>
      </c>
      <c r="G35" s="27">
        <v>0</v>
      </c>
      <c r="H35" s="9" t="s">
        <v>250</v>
      </c>
      <c r="I35" s="9" t="s">
        <v>242</v>
      </c>
      <c r="J35" s="4" t="s">
        <v>25</v>
      </c>
      <c r="K35" s="3" t="s">
        <v>261</v>
      </c>
      <c r="L35" s="3" t="s">
        <v>265</v>
      </c>
      <c r="M35" s="3" t="s">
        <v>231</v>
      </c>
      <c r="N35" s="5">
        <v>250</v>
      </c>
      <c r="O35" s="8">
        <f t="shared" si="14"/>
        <v>1</v>
      </c>
      <c r="P35" s="6" t="str">
        <f t="shared" si="15"/>
        <v>3</v>
      </c>
      <c r="Q35" s="5">
        <v>2</v>
      </c>
      <c r="R35" s="5">
        <v>2</v>
      </c>
      <c r="S35" s="5">
        <f t="shared" si="10"/>
        <v>2.2000000000000002</v>
      </c>
      <c r="T35" s="6" t="str">
        <f t="shared" si="11"/>
        <v>MEDIO</v>
      </c>
      <c r="U35" s="7" t="s">
        <v>68</v>
      </c>
      <c r="V35" s="5" t="s">
        <v>153</v>
      </c>
      <c r="W35" s="7" t="s">
        <v>83</v>
      </c>
      <c r="X35" s="5">
        <v>1</v>
      </c>
      <c r="Y35" s="5">
        <f t="shared" si="12"/>
        <v>2.2000000000000002</v>
      </c>
      <c r="Z35" s="10" t="str">
        <f t="shared" si="13"/>
        <v>ACEPTABLE</v>
      </c>
      <c r="AA35" s="5">
        <v>0</v>
      </c>
      <c r="AB35" s="5">
        <v>1</v>
      </c>
      <c r="AC35" s="5">
        <v>0</v>
      </c>
      <c r="AD35" s="5">
        <v>0</v>
      </c>
      <c r="AE35" s="5">
        <v>0</v>
      </c>
      <c r="AF35" s="5">
        <v>0</v>
      </c>
    </row>
    <row r="36" spans="1:32" ht="61.2" customHeight="1" x14ac:dyDescent="0.2">
      <c r="A36" s="155"/>
      <c r="B36" s="181"/>
      <c r="C36" s="12" t="s">
        <v>0</v>
      </c>
      <c r="D36" s="12" t="s">
        <v>244</v>
      </c>
      <c r="E36" s="27">
        <f t="shared" si="2"/>
        <v>0</v>
      </c>
      <c r="F36" s="27">
        <f t="shared" si="3"/>
        <v>1</v>
      </c>
      <c r="G36" s="27">
        <v>0</v>
      </c>
      <c r="H36" s="9" t="s">
        <v>252</v>
      </c>
      <c r="I36" s="9" t="s">
        <v>255</v>
      </c>
      <c r="J36" s="4" t="s">
        <v>25</v>
      </c>
      <c r="K36" s="3" t="s">
        <v>263</v>
      </c>
      <c r="L36" s="3" t="s">
        <v>265</v>
      </c>
      <c r="M36" s="3" t="s">
        <v>231</v>
      </c>
      <c r="N36" s="5">
        <v>1</v>
      </c>
      <c r="O36" s="8">
        <f t="shared" si="14"/>
        <v>4.0000000000000001E-3</v>
      </c>
      <c r="P36" s="6" t="str">
        <f t="shared" si="15"/>
        <v>1</v>
      </c>
      <c r="Q36" s="5">
        <v>2</v>
      </c>
      <c r="R36" s="5">
        <v>2</v>
      </c>
      <c r="S36" s="5">
        <f t="shared" si="10"/>
        <v>1.7999999999999998</v>
      </c>
      <c r="T36" s="6" t="str">
        <f t="shared" si="11"/>
        <v>BAJO</v>
      </c>
      <c r="U36" s="7" t="s">
        <v>68</v>
      </c>
      <c r="V36" s="5" t="s">
        <v>153</v>
      </c>
      <c r="W36" s="7" t="s">
        <v>83</v>
      </c>
      <c r="X36" s="5">
        <v>1</v>
      </c>
      <c r="Y36" s="5">
        <f t="shared" si="12"/>
        <v>1.7999999999999998</v>
      </c>
      <c r="Z36" s="10" t="str">
        <f t="shared" si="13"/>
        <v>ACEPTABLE</v>
      </c>
      <c r="AA36" s="5">
        <v>0</v>
      </c>
      <c r="AB36" s="5">
        <v>1</v>
      </c>
      <c r="AC36" s="5">
        <v>0</v>
      </c>
      <c r="AD36" s="5">
        <v>0</v>
      </c>
      <c r="AE36" s="5">
        <v>0</v>
      </c>
      <c r="AF36" s="5">
        <v>0</v>
      </c>
    </row>
  </sheetData>
  <mergeCells count="48">
    <mergeCell ref="Y6:Y7"/>
    <mergeCell ref="AC6:AC7"/>
    <mergeCell ref="AD6:AD7"/>
    <mergeCell ref="AE6:AE7"/>
    <mergeCell ref="AF6:AF7"/>
    <mergeCell ref="AA6:AA7"/>
    <mergeCell ref="AB6:AB7"/>
    <mergeCell ref="U6:V6"/>
    <mergeCell ref="W6:W7"/>
    <mergeCell ref="X6:X7"/>
    <mergeCell ref="L6:L7"/>
    <mergeCell ref="N6:P6"/>
    <mergeCell ref="Q6:Q7"/>
    <mergeCell ref="R6:R7"/>
    <mergeCell ref="M6:M7"/>
    <mergeCell ref="S6:S7"/>
    <mergeCell ref="T6:T7"/>
    <mergeCell ref="H6:H7"/>
    <mergeCell ref="I6:I7"/>
    <mergeCell ref="J6:K6"/>
    <mergeCell ref="J5:M5"/>
    <mergeCell ref="A9:A36"/>
    <mergeCell ref="B9:B36"/>
    <mergeCell ref="A4:G4"/>
    <mergeCell ref="H4:T4"/>
    <mergeCell ref="U4:Z4"/>
    <mergeCell ref="AA4:AF5"/>
    <mergeCell ref="A5:A7"/>
    <mergeCell ref="B5:B7"/>
    <mergeCell ref="C5:C7"/>
    <mergeCell ref="D5:D7"/>
    <mergeCell ref="E5:G5"/>
    <mergeCell ref="H5:I5"/>
    <mergeCell ref="N5:T5"/>
    <mergeCell ref="U5:Y5"/>
    <mergeCell ref="Z5:Z7"/>
    <mergeCell ref="E6:E7"/>
    <mergeCell ref="F6:F7"/>
    <mergeCell ref="G6:G7"/>
    <mergeCell ref="A1:A3"/>
    <mergeCell ref="B1:Z1"/>
    <mergeCell ref="AA1:AC1"/>
    <mergeCell ref="AD1:AF1"/>
    <mergeCell ref="B2:Z3"/>
    <mergeCell ref="AA2:AC2"/>
    <mergeCell ref="AD2:AF2"/>
    <mergeCell ref="AA3:AC3"/>
    <mergeCell ref="AD3:AF3"/>
  </mergeCells>
  <conditionalFormatting sqref="P9:P36">
    <cfRule type="cellIs" dxfId="59" priority="4" operator="greaterThan">
      <formula>0</formula>
    </cfRule>
    <cfRule type="cellIs" dxfId="58" priority="5" stopIfTrue="1" operator="equal">
      <formula>"ALTO"</formula>
    </cfRule>
    <cfRule type="cellIs" dxfId="57" priority="6" stopIfTrue="1" operator="equal">
      <formula>"MEDIO"</formula>
    </cfRule>
    <cfRule type="cellIs" dxfId="56" priority="7" stopIfTrue="1" operator="equal">
      <formula>"BAJO"</formula>
    </cfRule>
  </conditionalFormatting>
  <conditionalFormatting sqref="T9:T36">
    <cfRule type="cellIs" dxfId="55" priority="8" stopIfTrue="1" operator="equal">
      <formula>"ALTO"</formula>
    </cfRule>
    <cfRule type="cellIs" dxfId="54" priority="9" stopIfTrue="1" operator="equal">
      <formula>"MEDIO"</formula>
    </cfRule>
    <cfRule type="cellIs" dxfId="53" priority="10" stopIfTrue="1" operator="equal">
      <formula>"BAJO"</formula>
    </cfRule>
  </conditionalFormatting>
  <conditionalFormatting sqref="Z9:Z36">
    <cfRule type="cellIs" dxfId="52" priority="1" stopIfTrue="1" operator="equal">
      <formula>"SIGNIFICATIVO"</formula>
    </cfRule>
    <cfRule type="cellIs" dxfId="51" priority="2" stopIfTrue="1" operator="equal">
      <formula>"MODERADO"</formula>
    </cfRule>
    <cfRule type="cellIs" dxfId="50" priority="3" stopIfTrue="1" operator="equal">
      <formula>"ACEPTABLE"</formula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AF35"/>
  <sheetViews>
    <sheetView topLeftCell="Q1" workbookViewId="0">
      <selection activeCell="A4" sqref="A4:XFD4"/>
    </sheetView>
  </sheetViews>
  <sheetFormatPr baseColWidth="10" defaultColWidth="11.44140625" defaultRowHeight="10.199999999999999" x14ac:dyDescent="0.2"/>
  <cols>
    <col min="1" max="1" width="24.88671875" style="1" customWidth="1"/>
    <col min="2" max="2" width="14.6640625" style="1" customWidth="1"/>
    <col min="3" max="3" width="16.33203125" style="1" bestFit="1" customWidth="1"/>
    <col min="4" max="4" width="24" style="1" customWidth="1"/>
    <col min="5" max="7" width="6.6640625" style="2" customWidth="1"/>
    <col min="8" max="8" width="22.33203125" style="1" customWidth="1"/>
    <col min="9" max="9" width="31.88671875" style="1" customWidth="1"/>
    <col min="10" max="10" width="16.109375" style="1" customWidth="1"/>
    <col min="11" max="11" width="24.6640625" style="1" customWidth="1"/>
    <col min="12" max="13" width="16.33203125" style="1" customWidth="1"/>
    <col min="14" max="16" width="13.6640625" style="1" customWidth="1"/>
    <col min="17" max="18" width="20" style="1" customWidth="1"/>
    <col min="19" max="19" width="21.109375" style="1" customWidth="1"/>
    <col min="20" max="20" width="15.6640625" style="1" customWidth="1"/>
    <col min="21" max="21" width="19.44140625" style="1" customWidth="1"/>
    <col min="22" max="22" width="16.6640625" style="1" customWidth="1"/>
    <col min="23" max="23" width="19" style="1" customWidth="1"/>
    <col min="24" max="25" width="6.6640625" style="1" customWidth="1"/>
    <col min="26" max="26" width="13.6640625" style="1" customWidth="1"/>
    <col min="27" max="32" width="7.6640625" style="1" customWidth="1"/>
    <col min="33" max="16384" width="11.44140625" style="1"/>
  </cols>
  <sheetData>
    <row r="1" spans="1:32" s="20" customFormat="1" ht="31.5" customHeight="1" x14ac:dyDescent="0.4">
      <c r="A1" s="158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70" t="s">
        <v>15</v>
      </c>
      <c r="AB1" s="170"/>
      <c r="AC1" s="171"/>
      <c r="AD1" s="128" t="s">
        <v>344</v>
      </c>
      <c r="AE1" s="128"/>
      <c r="AF1" s="128"/>
    </row>
    <row r="2" spans="1:32" s="20" customFormat="1" ht="21.75" customHeight="1" x14ac:dyDescent="0.25">
      <c r="A2" s="158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70" t="s">
        <v>86</v>
      </c>
      <c r="AB2" s="170"/>
      <c r="AC2" s="171"/>
      <c r="AD2" s="137">
        <v>4</v>
      </c>
      <c r="AE2" s="138"/>
      <c r="AF2" s="139"/>
    </row>
    <row r="3" spans="1:32" s="20" customFormat="1" ht="25.5" customHeight="1" x14ac:dyDescent="0.25">
      <c r="A3" s="158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70" t="s">
        <v>17</v>
      </c>
      <c r="AB3" s="170"/>
      <c r="AC3" s="171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193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192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178</v>
      </c>
      <c r="J6" s="142" t="s">
        <v>206</v>
      </c>
      <c r="K6" s="142"/>
      <c r="L6" s="142" t="s">
        <v>188</v>
      </c>
      <c r="M6" s="173" t="s">
        <v>191</v>
      </c>
      <c r="N6" s="142" t="s">
        <v>181</v>
      </c>
      <c r="O6" s="142"/>
      <c r="P6" s="142"/>
      <c r="Q6" s="142" t="s">
        <v>190</v>
      </c>
      <c r="R6" s="142" t="s">
        <v>210</v>
      </c>
      <c r="S6" s="142" t="s">
        <v>201</v>
      </c>
      <c r="T6" s="142" t="s">
        <v>185</v>
      </c>
      <c r="U6" s="142" t="s">
        <v>194</v>
      </c>
      <c r="V6" s="142"/>
      <c r="W6" s="142" t="s">
        <v>202</v>
      </c>
      <c r="X6" s="142" t="s">
        <v>203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ht="40.950000000000003" customHeight="1" x14ac:dyDescent="0.2">
      <c r="A8" s="155" t="s">
        <v>147</v>
      </c>
      <c r="B8" s="172" t="s">
        <v>23</v>
      </c>
      <c r="C8" s="12" t="s">
        <v>0</v>
      </c>
      <c r="D8" s="12" t="s">
        <v>152</v>
      </c>
      <c r="E8" s="27">
        <f>IF(N8&gt;200,1,0)</f>
        <v>1</v>
      </c>
      <c r="F8" s="27">
        <f>IF(N8&lt;200,1,0)</f>
        <v>0</v>
      </c>
      <c r="G8" s="27">
        <v>0</v>
      </c>
      <c r="H8" s="9" t="s">
        <v>31</v>
      </c>
      <c r="I8" s="9" t="s">
        <v>42</v>
      </c>
      <c r="J8" s="4" t="s">
        <v>25</v>
      </c>
      <c r="K8" s="3" t="s">
        <v>35</v>
      </c>
      <c r="L8" s="3" t="s">
        <v>35</v>
      </c>
      <c r="M8" s="3" t="s">
        <v>234</v>
      </c>
      <c r="N8" s="5">
        <v>250</v>
      </c>
      <c r="O8" s="8">
        <f>+N8/250</f>
        <v>1</v>
      </c>
      <c r="P8" s="6" t="str">
        <f>IF(O8&lt;=0.15,"1",IF(AND(O8&gt;0.15,O8&lt;0.3),"2",IF(AND(O8&gt;=0.3),"3")))</f>
        <v>3</v>
      </c>
      <c r="Q8" s="5">
        <v>2</v>
      </c>
      <c r="R8" s="5">
        <v>1</v>
      </c>
      <c r="S8" s="5">
        <f t="shared" ref="S8:S19" si="0">+(P8*0.2)+(Q8*0.5)+(R8*0.3)</f>
        <v>1.9000000000000001</v>
      </c>
      <c r="T8" s="6" t="str">
        <f t="shared" ref="T8:T19" si="1">IF(S8&lt;=2,"BAJO",IF(AND(S8&gt;2,S8&lt;2.5),"MEDIO",IF(AND(S8&gt;=2.5),"ALTO")))</f>
        <v>BAJO</v>
      </c>
      <c r="U8" s="7" t="s">
        <v>53</v>
      </c>
      <c r="V8" s="5" t="s">
        <v>153</v>
      </c>
      <c r="W8" s="7" t="s">
        <v>54</v>
      </c>
      <c r="X8" s="5">
        <v>1</v>
      </c>
      <c r="Y8" s="5">
        <f>+X8*S8</f>
        <v>1.9000000000000001</v>
      </c>
      <c r="Z8" s="10" t="str">
        <f>IF(Y8&lt;=3,"ACEPTABLE",IF(AND(Y8&gt;3,Y8&lt;6),"MODERADO",IF(AND(Y8&gt;=6),"SIGNIFICATIVO")))</f>
        <v>ACEPTABLE</v>
      </c>
      <c r="AA8" s="5">
        <v>0</v>
      </c>
      <c r="AB8" s="5">
        <v>1</v>
      </c>
      <c r="AC8" s="5">
        <v>0</v>
      </c>
      <c r="AD8" s="5">
        <v>0</v>
      </c>
      <c r="AE8" s="5">
        <v>1</v>
      </c>
      <c r="AF8" s="5">
        <v>1</v>
      </c>
    </row>
    <row r="9" spans="1:32" ht="60.6" x14ac:dyDescent="0.2">
      <c r="A9" s="155"/>
      <c r="B9" s="172"/>
      <c r="C9" s="12" t="s">
        <v>0</v>
      </c>
      <c r="D9" s="12" t="s">
        <v>152</v>
      </c>
      <c r="E9" s="27">
        <f t="shared" ref="E9:E35" si="2">IF(N9&gt;200,1,0)</f>
        <v>0</v>
      </c>
      <c r="F9" s="27">
        <f t="shared" ref="F9:F35" si="3">IF(N9&lt;200,1,0)</f>
        <v>1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43</v>
      </c>
      <c r="L9" s="3" t="s">
        <v>69</v>
      </c>
      <c r="M9" s="3" t="s">
        <v>221</v>
      </c>
      <c r="N9" s="5">
        <v>3</v>
      </c>
      <c r="O9" s="8">
        <f t="shared" ref="O9:O27" si="4">+N9/250</f>
        <v>1.2E-2</v>
      </c>
      <c r="P9" s="6" t="str">
        <f t="shared" ref="P9:P27" si="5">IF(O9&lt;=0.15,"1",IF(AND(O9&gt;0.15,O9&lt;0.3),"2",IF(AND(O9&gt;=0.3),"3")))</f>
        <v>1</v>
      </c>
      <c r="Q9" s="5">
        <v>2</v>
      </c>
      <c r="R9" s="5">
        <v>2</v>
      </c>
      <c r="S9" s="5">
        <f t="shared" si="0"/>
        <v>1.7999999999999998</v>
      </c>
      <c r="T9" s="6" t="str">
        <f t="shared" si="1"/>
        <v>BAJO</v>
      </c>
      <c r="U9" s="7" t="s">
        <v>91</v>
      </c>
      <c r="V9" s="5" t="s">
        <v>153</v>
      </c>
      <c r="W9" s="7" t="s">
        <v>55</v>
      </c>
      <c r="X9" s="5">
        <v>1</v>
      </c>
      <c r="Y9" s="5">
        <f t="shared" ref="Y9:Y27" si="6">+X9*S9</f>
        <v>1.7999999999999998</v>
      </c>
      <c r="Z9" s="10" t="str">
        <f t="shared" ref="Z9:Z27" si="7"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1</v>
      </c>
      <c r="AE9" s="5">
        <v>1</v>
      </c>
      <c r="AF9" s="5">
        <v>1</v>
      </c>
    </row>
    <row r="10" spans="1:32" ht="60.6" x14ac:dyDescent="0.2">
      <c r="A10" s="155"/>
      <c r="B10" s="172"/>
      <c r="C10" s="12" t="s">
        <v>0</v>
      </c>
      <c r="D10" s="12" t="s">
        <v>152</v>
      </c>
      <c r="E10" s="27">
        <f t="shared" si="2"/>
        <v>1</v>
      </c>
      <c r="F10" s="27">
        <f t="shared" si="3"/>
        <v>0</v>
      </c>
      <c r="G10" s="27">
        <v>0</v>
      </c>
      <c r="H10" s="9" t="s">
        <v>31</v>
      </c>
      <c r="I10" s="9" t="s">
        <v>41</v>
      </c>
      <c r="J10" s="4" t="s">
        <v>25</v>
      </c>
      <c r="K10" s="3" t="s">
        <v>98</v>
      </c>
      <c r="L10" s="3" t="s">
        <v>104</v>
      </c>
      <c r="M10" s="3" t="s">
        <v>232</v>
      </c>
      <c r="N10" s="5">
        <v>250</v>
      </c>
      <c r="O10" s="8">
        <f t="shared" si="4"/>
        <v>1</v>
      </c>
      <c r="P10" s="6" t="str">
        <f t="shared" si="5"/>
        <v>3</v>
      </c>
      <c r="Q10" s="5">
        <v>1</v>
      </c>
      <c r="R10" s="5">
        <v>1</v>
      </c>
      <c r="S10" s="5">
        <f t="shared" si="0"/>
        <v>1.4000000000000001</v>
      </c>
      <c r="T10" s="6" t="str">
        <f t="shared" si="1"/>
        <v>BAJO</v>
      </c>
      <c r="U10" s="7" t="s">
        <v>99</v>
      </c>
      <c r="V10" s="5" t="s">
        <v>153</v>
      </c>
      <c r="W10" s="7" t="s">
        <v>96</v>
      </c>
      <c r="X10" s="5">
        <v>2</v>
      </c>
      <c r="Y10" s="5">
        <f t="shared" si="6"/>
        <v>2.8000000000000003</v>
      </c>
      <c r="Z10" s="10" t="str">
        <f t="shared" si="7"/>
        <v>ACEPTABLE</v>
      </c>
      <c r="AA10" s="5">
        <v>0</v>
      </c>
      <c r="AB10" s="5">
        <v>1</v>
      </c>
      <c r="AC10" s="5">
        <v>1</v>
      </c>
      <c r="AD10" s="5">
        <v>1</v>
      </c>
      <c r="AE10" s="5">
        <v>1</v>
      </c>
      <c r="AF10" s="5">
        <v>1</v>
      </c>
    </row>
    <row r="11" spans="1:32" ht="60.6" x14ac:dyDescent="0.2">
      <c r="A11" s="155"/>
      <c r="B11" s="172"/>
      <c r="C11" s="12" t="s">
        <v>0</v>
      </c>
      <c r="D11" s="12" t="s">
        <v>152</v>
      </c>
      <c r="E11" s="27">
        <f t="shared" si="2"/>
        <v>1</v>
      </c>
      <c r="F11" s="27">
        <f t="shared" si="3"/>
        <v>0</v>
      </c>
      <c r="G11" s="27">
        <v>0</v>
      </c>
      <c r="H11" s="9" t="s">
        <v>33</v>
      </c>
      <c r="I11" s="9" t="s">
        <v>56</v>
      </c>
      <c r="J11" s="4" t="s">
        <v>25</v>
      </c>
      <c r="K11" s="3" t="s">
        <v>39</v>
      </c>
      <c r="L11" s="3" t="s">
        <v>49</v>
      </c>
      <c r="M11" s="3" t="s">
        <v>234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22</v>
      </c>
      <c r="V11" s="5" t="s">
        <v>153</v>
      </c>
      <c r="W11" s="7" t="s">
        <v>85</v>
      </c>
      <c r="X11" s="5">
        <v>1</v>
      </c>
      <c r="Y11" s="5">
        <f t="shared" si="6"/>
        <v>1.4000000000000001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60.6" x14ac:dyDescent="0.2">
      <c r="A12" s="155"/>
      <c r="B12" s="172"/>
      <c r="C12" s="12" t="s">
        <v>0</v>
      </c>
      <c r="D12" s="12" t="s">
        <v>152</v>
      </c>
      <c r="E12" s="27">
        <f t="shared" si="2"/>
        <v>0</v>
      </c>
      <c r="F12" s="27">
        <f t="shared" si="3"/>
        <v>1</v>
      </c>
      <c r="G12" s="27">
        <v>0</v>
      </c>
      <c r="H12" s="9" t="s">
        <v>33</v>
      </c>
      <c r="I12" s="9" t="s">
        <v>57</v>
      </c>
      <c r="J12" s="4" t="s">
        <v>25</v>
      </c>
      <c r="K12" s="3" t="s">
        <v>37</v>
      </c>
      <c r="L12" s="3" t="s">
        <v>48</v>
      </c>
      <c r="M12" s="3" t="s">
        <v>221</v>
      </c>
      <c r="N12" s="5">
        <v>12</v>
      </c>
      <c r="O12" s="8">
        <f t="shared" si="4"/>
        <v>4.8000000000000001E-2</v>
      </c>
      <c r="P12" s="6" t="str">
        <f t="shared" si="5"/>
        <v>1</v>
      </c>
      <c r="Q12" s="5">
        <v>2</v>
      </c>
      <c r="R12" s="5">
        <v>2</v>
      </c>
      <c r="S12" s="5">
        <f t="shared" si="0"/>
        <v>1.7999999999999998</v>
      </c>
      <c r="T12" s="6" t="str">
        <f t="shared" si="1"/>
        <v>BAJO</v>
      </c>
      <c r="U12" s="7" t="s">
        <v>92</v>
      </c>
      <c r="V12" s="5" t="s">
        <v>153</v>
      </c>
      <c r="W12" s="7" t="s">
        <v>54</v>
      </c>
      <c r="X12" s="5">
        <v>1</v>
      </c>
      <c r="Y12" s="5">
        <f t="shared" si="6"/>
        <v>1.7999999999999998</v>
      </c>
      <c r="Z12" s="10" t="str">
        <f t="shared" si="7"/>
        <v>ACEPTABLE</v>
      </c>
      <c r="AA12" s="5">
        <v>0</v>
      </c>
      <c r="AB12" s="5">
        <v>1</v>
      </c>
      <c r="AC12" s="5">
        <v>0</v>
      </c>
      <c r="AD12" s="5">
        <v>1</v>
      </c>
      <c r="AE12" s="5">
        <v>1</v>
      </c>
      <c r="AF12" s="5">
        <v>1</v>
      </c>
    </row>
    <row r="13" spans="1:32" ht="60.6" x14ac:dyDescent="0.2">
      <c r="A13" s="155"/>
      <c r="B13" s="172"/>
      <c r="C13" s="12" t="s">
        <v>0</v>
      </c>
      <c r="D13" s="12" t="s">
        <v>152</v>
      </c>
      <c r="E13" s="27">
        <f t="shared" si="2"/>
        <v>0</v>
      </c>
      <c r="F13" s="27">
        <f t="shared" si="3"/>
        <v>1</v>
      </c>
      <c r="G13" s="27">
        <v>0</v>
      </c>
      <c r="H13" s="9" t="s">
        <v>32</v>
      </c>
      <c r="I13" s="9" t="s">
        <v>58</v>
      </c>
      <c r="J13" s="4" t="s">
        <v>25</v>
      </c>
      <c r="K13" s="3" t="s">
        <v>37</v>
      </c>
      <c r="L13" s="3" t="s">
        <v>69</v>
      </c>
      <c r="M13" s="3" t="s">
        <v>221</v>
      </c>
      <c r="N13" s="5">
        <v>3</v>
      </c>
      <c r="O13" s="8">
        <f t="shared" si="4"/>
        <v>1.2E-2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91</v>
      </c>
      <c r="V13" s="5" t="s">
        <v>153</v>
      </c>
      <c r="W13" s="7" t="s">
        <v>55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1</v>
      </c>
      <c r="AD13" s="5">
        <v>1</v>
      </c>
      <c r="AE13" s="5">
        <v>1</v>
      </c>
      <c r="AF13" s="5">
        <v>1</v>
      </c>
    </row>
    <row r="14" spans="1:32" ht="60.6" x14ac:dyDescent="0.2">
      <c r="A14" s="155"/>
      <c r="B14" s="172"/>
      <c r="C14" s="12" t="s">
        <v>0</v>
      </c>
      <c r="D14" s="12" t="s">
        <v>152</v>
      </c>
      <c r="E14" s="27">
        <f t="shared" si="2"/>
        <v>1</v>
      </c>
      <c r="F14" s="27">
        <f t="shared" si="3"/>
        <v>0</v>
      </c>
      <c r="G14" s="27">
        <v>0</v>
      </c>
      <c r="H14" s="9" t="s">
        <v>61</v>
      </c>
      <c r="I14" s="9" t="s">
        <v>62</v>
      </c>
      <c r="J14" s="4" t="s">
        <v>25</v>
      </c>
      <c r="K14" s="3" t="s">
        <v>126</v>
      </c>
      <c r="L14" s="3" t="s">
        <v>104</v>
      </c>
      <c r="M14" s="3" t="s">
        <v>221</v>
      </c>
      <c r="N14" s="5">
        <v>250</v>
      </c>
      <c r="O14" s="8">
        <f t="shared" si="4"/>
        <v>1</v>
      </c>
      <c r="P14" s="6" t="str">
        <f t="shared" si="5"/>
        <v>3</v>
      </c>
      <c r="Q14" s="5">
        <v>2</v>
      </c>
      <c r="R14" s="5">
        <v>1</v>
      </c>
      <c r="S14" s="5">
        <f t="shared" si="0"/>
        <v>1.9000000000000001</v>
      </c>
      <c r="T14" s="6" t="str">
        <f t="shared" si="1"/>
        <v>BAJO</v>
      </c>
      <c r="U14" s="7" t="s">
        <v>59</v>
      </c>
      <c r="V14" s="5" t="s">
        <v>153</v>
      </c>
      <c r="W14" s="7" t="s">
        <v>78</v>
      </c>
      <c r="X14" s="5">
        <v>1</v>
      </c>
      <c r="Y14" s="5">
        <f t="shared" si="6"/>
        <v>1.9000000000000001</v>
      </c>
      <c r="Z14" s="10" t="str">
        <f t="shared" si="7"/>
        <v>ACEPTABLE</v>
      </c>
      <c r="AA14" s="5">
        <v>0</v>
      </c>
      <c r="AB14" s="5">
        <v>1</v>
      </c>
      <c r="AC14" s="5">
        <v>0</v>
      </c>
      <c r="AD14" s="5">
        <v>0</v>
      </c>
      <c r="AE14" s="5">
        <v>1</v>
      </c>
      <c r="AF14" s="5">
        <v>1</v>
      </c>
    </row>
    <row r="15" spans="1:32" ht="60.6" x14ac:dyDescent="0.2">
      <c r="A15" s="155"/>
      <c r="B15" s="172"/>
      <c r="C15" s="12" t="s">
        <v>0</v>
      </c>
      <c r="D15" s="12" t="s">
        <v>152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87</v>
      </c>
      <c r="J15" s="4" t="s">
        <v>25</v>
      </c>
      <c r="K15" s="3" t="s">
        <v>64</v>
      </c>
      <c r="L15" s="3" t="s">
        <v>65</v>
      </c>
      <c r="M15" s="3" t="s">
        <v>221</v>
      </c>
      <c r="N15" s="5">
        <v>250</v>
      </c>
      <c r="O15" s="8">
        <f t="shared" si="4"/>
        <v>1</v>
      </c>
      <c r="P15" s="6" t="str">
        <f t="shared" si="5"/>
        <v>3</v>
      </c>
      <c r="Q15" s="5">
        <v>1</v>
      </c>
      <c r="R15" s="5">
        <v>1</v>
      </c>
      <c r="S15" s="5">
        <f t="shared" si="0"/>
        <v>1.4000000000000001</v>
      </c>
      <c r="T15" s="6" t="str">
        <f t="shared" si="1"/>
        <v>BAJO</v>
      </c>
      <c r="U15" s="7" t="s">
        <v>88</v>
      </c>
      <c r="V15" s="5" t="s">
        <v>153</v>
      </c>
      <c r="W15" s="7" t="s">
        <v>83</v>
      </c>
      <c r="X15" s="5">
        <v>1</v>
      </c>
      <c r="Y15" s="5">
        <f t="shared" si="6"/>
        <v>1.4000000000000001</v>
      </c>
      <c r="Z15" s="10" t="str">
        <f>IF(Y15&lt;=2,"ACEPTABLE",IF(AND(Y15&gt;2,Y15&lt;6),"MODERADO",IF(AND(Y15&gt;=6),"SIGNIFICATIVO")))</f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0</v>
      </c>
      <c r="AF15" s="5">
        <v>1</v>
      </c>
    </row>
    <row r="16" spans="1:32" ht="60.6" x14ac:dyDescent="0.2">
      <c r="A16" s="155"/>
      <c r="B16" s="172"/>
      <c r="C16" s="12" t="s">
        <v>0</v>
      </c>
      <c r="D16" s="12" t="s">
        <v>152</v>
      </c>
      <c r="E16" s="27">
        <f t="shared" si="2"/>
        <v>0</v>
      </c>
      <c r="F16" s="27">
        <f t="shared" si="3"/>
        <v>1</v>
      </c>
      <c r="G16" s="27">
        <v>0</v>
      </c>
      <c r="H16" s="9" t="s">
        <v>63</v>
      </c>
      <c r="I16" s="9" t="s">
        <v>45</v>
      </c>
      <c r="J16" s="4" t="s">
        <v>25</v>
      </c>
      <c r="K16" s="3" t="s">
        <v>37</v>
      </c>
      <c r="L16" s="3" t="s">
        <v>97</v>
      </c>
      <c r="M16" s="3" t="s">
        <v>221</v>
      </c>
      <c r="N16" s="5">
        <v>52</v>
      </c>
      <c r="O16" s="8">
        <f t="shared" si="4"/>
        <v>0.20799999999999999</v>
      </c>
      <c r="P16" s="6" t="str">
        <f t="shared" si="5"/>
        <v>2</v>
      </c>
      <c r="Q16" s="5">
        <v>2</v>
      </c>
      <c r="R16" s="5">
        <v>1</v>
      </c>
      <c r="S16" s="5">
        <f t="shared" si="0"/>
        <v>1.7</v>
      </c>
      <c r="T16" s="6" t="str">
        <f t="shared" si="1"/>
        <v>BAJO</v>
      </c>
      <c r="U16" s="7" t="s">
        <v>93</v>
      </c>
      <c r="V16" s="5" t="s">
        <v>153</v>
      </c>
      <c r="W16" s="7" t="s">
        <v>83</v>
      </c>
      <c r="X16" s="5">
        <v>1</v>
      </c>
      <c r="Y16" s="5">
        <f t="shared" si="6"/>
        <v>1.7</v>
      </c>
      <c r="Z16" s="10" t="str">
        <f t="shared" si="7"/>
        <v>ACEPTABLE</v>
      </c>
      <c r="AA16" s="5">
        <v>1</v>
      </c>
      <c r="AB16" s="5">
        <v>1</v>
      </c>
      <c r="AC16" s="5">
        <v>1</v>
      </c>
      <c r="AD16" s="5">
        <v>1</v>
      </c>
      <c r="AE16" s="5">
        <v>1</v>
      </c>
      <c r="AF16" s="5">
        <v>1</v>
      </c>
    </row>
    <row r="17" spans="1:32" ht="60.6" x14ac:dyDescent="0.2">
      <c r="A17" s="155"/>
      <c r="B17" s="172"/>
      <c r="C17" s="12" t="s">
        <v>0</v>
      </c>
      <c r="D17" s="12" t="s">
        <v>152</v>
      </c>
      <c r="E17" s="27">
        <f t="shared" si="2"/>
        <v>1</v>
      </c>
      <c r="F17" s="27">
        <f t="shared" si="3"/>
        <v>0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126</v>
      </c>
      <c r="L17" s="3" t="s">
        <v>104</v>
      </c>
      <c r="M17" s="3" t="s">
        <v>221</v>
      </c>
      <c r="N17" s="5">
        <v>250</v>
      </c>
      <c r="O17" s="8">
        <f t="shared" si="4"/>
        <v>1</v>
      </c>
      <c r="P17" s="6" t="str">
        <f t="shared" si="5"/>
        <v>3</v>
      </c>
      <c r="Q17" s="5">
        <v>2</v>
      </c>
      <c r="R17" s="5">
        <v>1</v>
      </c>
      <c r="S17" s="5">
        <f t="shared" si="0"/>
        <v>1.9000000000000001</v>
      </c>
      <c r="T17" s="6" t="str">
        <f t="shared" si="1"/>
        <v>BAJO</v>
      </c>
      <c r="U17" s="7" t="s">
        <v>59</v>
      </c>
      <c r="V17" s="5" t="s">
        <v>153</v>
      </c>
      <c r="W17" s="7" t="s">
        <v>78</v>
      </c>
      <c r="X17" s="5">
        <v>1</v>
      </c>
      <c r="Y17" s="5">
        <f t="shared" si="6"/>
        <v>1.9000000000000001</v>
      </c>
      <c r="Z17" s="10" t="str">
        <f t="shared" si="7"/>
        <v>ACEPTABLE</v>
      </c>
      <c r="AA17" s="5">
        <v>0</v>
      </c>
      <c r="AB17" s="5">
        <v>1</v>
      </c>
      <c r="AC17" s="5">
        <v>0</v>
      </c>
      <c r="AD17" s="5">
        <v>0</v>
      </c>
      <c r="AE17" s="5">
        <v>1</v>
      </c>
      <c r="AF17" s="5">
        <v>1</v>
      </c>
    </row>
    <row r="18" spans="1:32" ht="60.6" x14ac:dyDescent="0.2">
      <c r="A18" s="155"/>
      <c r="B18" s="172"/>
      <c r="C18" s="12" t="s">
        <v>0</v>
      </c>
      <c r="D18" s="12" t="s">
        <v>152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63</v>
      </c>
      <c r="J18" s="4" t="s">
        <v>25</v>
      </c>
      <c r="K18" s="3" t="s">
        <v>66</v>
      </c>
      <c r="L18" s="3" t="s">
        <v>67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1</v>
      </c>
      <c r="R18" s="5">
        <v>1</v>
      </c>
      <c r="S18" s="5">
        <f t="shared" si="0"/>
        <v>1.4000000000000001</v>
      </c>
      <c r="T18" s="6" t="str">
        <f t="shared" si="1"/>
        <v>BAJO</v>
      </c>
      <c r="U18" s="7" t="s">
        <v>68</v>
      </c>
      <c r="V18" s="5" t="s">
        <v>153</v>
      </c>
      <c r="W18" s="7" t="s">
        <v>83</v>
      </c>
      <c r="X18" s="5">
        <v>1</v>
      </c>
      <c r="Y18" s="5">
        <f t="shared" si="6"/>
        <v>1.4000000000000001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0</v>
      </c>
      <c r="AF18" s="5">
        <v>0</v>
      </c>
    </row>
    <row r="19" spans="1:32" ht="122.4" customHeight="1" x14ac:dyDescent="0.2">
      <c r="A19" s="155"/>
      <c r="B19" s="172"/>
      <c r="C19" s="12" t="s">
        <v>0</v>
      </c>
      <c r="D19" s="12" t="s">
        <v>148</v>
      </c>
      <c r="E19" s="27">
        <f t="shared" si="2"/>
        <v>1</v>
      </c>
      <c r="F19" s="27">
        <f t="shared" si="3"/>
        <v>0</v>
      </c>
      <c r="G19" s="27">
        <v>0</v>
      </c>
      <c r="H19" s="9" t="s">
        <v>239</v>
      </c>
      <c r="I19" s="9" t="s">
        <v>240</v>
      </c>
      <c r="J19" s="4" t="s">
        <v>25</v>
      </c>
      <c r="K19" s="3" t="s">
        <v>66</v>
      </c>
      <c r="L19" s="3" t="s">
        <v>238</v>
      </c>
      <c r="M19" s="3" t="s">
        <v>231</v>
      </c>
      <c r="N19" s="5">
        <v>250</v>
      </c>
      <c r="O19" s="8">
        <f>+N19/250</f>
        <v>1</v>
      </c>
      <c r="P19" s="6" t="str">
        <f>IF(O19&lt;=0.15,"1",IF(AND(O19&gt;0.15,O19&lt;0.3),"2",IF(AND(O19&gt;=0.3),"3")))</f>
        <v>3</v>
      </c>
      <c r="Q19" s="5">
        <v>1</v>
      </c>
      <c r="R19" s="5">
        <v>2</v>
      </c>
      <c r="S19" s="5">
        <f t="shared" si="0"/>
        <v>1.7000000000000002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1.7000000000000002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60.6" x14ac:dyDescent="0.2">
      <c r="A20" s="155"/>
      <c r="B20" s="172"/>
      <c r="C20" s="12" t="s">
        <v>24</v>
      </c>
      <c r="D20" s="12" t="s">
        <v>113</v>
      </c>
      <c r="E20" s="27">
        <f t="shared" si="2"/>
        <v>1</v>
      </c>
      <c r="F20" s="27">
        <f t="shared" si="3"/>
        <v>0</v>
      </c>
      <c r="G20" s="27">
        <v>0</v>
      </c>
      <c r="H20" s="9" t="s">
        <v>34</v>
      </c>
      <c r="I20" s="9" t="s">
        <v>95</v>
      </c>
      <c r="J20" s="4" t="s">
        <v>25</v>
      </c>
      <c r="K20" s="3" t="s">
        <v>35</v>
      </c>
      <c r="L20" s="3" t="s">
        <v>50</v>
      </c>
      <c r="M20" s="3" t="s">
        <v>235</v>
      </c>
      <c r="N20" s="5">
        <v>250</v>
      </c>
      <c r="O20" s="8">
        <f t="shared" si="4"/>
        <v>1</v>
      </c>
      <c r="P20" s="6" t="str">
        <f t="shared" si="5"/>
        <v>3</v>
      </c>
      <c r="Q20" s="5">
        <v>2</v>
      </c>
      <c r="R20" s="5">
        <v>1</v>
      </c>
      <c r="S20" s="5">
        <f t="shared" ref="S20:S27" si="8">+(P20*0.2)+(Q20*0.5)+(R20*0.3)</f>
        <v>1.9000000000000001</v>
      </c>
      <c r="T20" s="6" t="str">
        <f t="shared" ref="T20:T27" si="9">IF(S20&lt;=2,"BAJO",IF(AND(S20&gt;2,S20&lt;2.5),"MEDIO",IF(AND(S20&gt;=2.5),"ALTO")))</f>
        <v>BAJO</v>
      </c>
      <c r="U20" s="7" t="s">
        <v>94</v>
      </c>
      <c r="V20" s="5" t="s">
        <v>153</v>
      </c>
      <c r="W20" s="7" t="s">
        <v>84</v>
      </c>
      <c r="X20" s="5">
        <v>1</v>
      </c>
      <c r="Y20" s="5">
        <f t="shared" si="6"/>
        <v>1.9000000000000001</v>
      </c>
      <c r="Z20" s="10" t="str">
        <f t="shared" si="7"/>
        <v>ACEPTABLE</v>
      </c>
      <c r="AA20" s="5">
        <v>1</v>
      </c>
      <c r="AB20" s="5">
        <v>1</v>
      </c>
      <c r="AC20" s="5">
        <v>0</v>
      </c>
      <c r="AD20" s="5">
        <v>0</v>
      </c>
      <c r="AE20" s="5">
        <v>1</v>
      </c>
      <c r="AF20" s="5">
        <v>1</v>
      </c>
    </row>
    <row r="21" spans="1:32" ht="60.6" x14ac:dyDescent="0.2">
      <c r="A21" s="155"/>
      <c r="B21" s="172"/>
      <c r="C21" s="12" t="s">
        <v>24</v>
      </c>
      <c r="D21" s="12" t="s">
        <v>113</v>
      </c>
      <c r="E21" s="27">
        <f t="shared" si="2"/>
        <v>1</v>
      </c>
      <c r="F21" s="27">
        <f t="shared" si="3"/>
        <v>0</v>
      </c>
      <c r="G21" s="27">
        <v>0</v>
      </c>
      <c r="H21" s="9" t="s">
        <v>34</v>
      </c>
      <c r="I21" s="9" t="s">
        <v>36</v>
      </c>
      <c r="J21" s="4" t="s">
        <v>25</v>
      </c>
      <c r="K21" s="3" t="s">
        <v>44</v>
      </c>
      <c r="L21" s="3" t="s">
        <v>51</v>
      </c>
      <c r="M21" s="3" t="s">
        <v>235</v>
      </c>
      <c r="N21" s="5">
        <v>250</v>
      </c>
      <c r="O21" s="8">
        <f t="shared" si="4"/>
        <v>1</v>
      </c>
      <c r="P21" s="6" t="str">
        <f t="shared" si="5"/>
        <v>3</v>
      </c>
      <c r="Q21" s="5">
        <v>2</v>
      </c>
      <c r="R21" s="5">
        <v>2</v>
      </c>
      <c r="S21" s="5">
        <f t="shared" si="8"/>
        <v>2.2000000000000002</v>
      </c>
      <c r="T21" s="6" t="str">
        <f t="shared" si="9"/>
        <v>MEDIO</v>
      </c>
      <c r="U21" s="7" t="s">
        <v>80</v>
      </c>
      <c r="V21" s="5" t="s">
        <v>153</v>
      </c>
      <c r="W21" s="7" t="s">
        <v>82</v>
      </c>
      <c r="X21" s="5">
        <v>1</v>
      </c>
      <c r="Y21" s="5">
        <f t="shared" si="6"/>
        <v>2.2000000000000002</v>
      </c>
      <c r="Z21" s="10" t="str">
        <f t="shared" si="7"/>
        <v>ACEPTABLE</v>
      </c>
      <c r="AA21" s="5">
        <v>1</v>
      </c>
      <c r="AB21" s="5">
        <v>1</v>
      </c>
      <c r="AC21" s="5">
        <v>0</v>
      </c>
      <c r="AD21" s="5">
        <v>0</v>
      </c>
      <c r="AE21" s="5">
        <v>1</v>
      </c>
      <c r="AF21" s="5">
        <v>1</v>
      </c>
    </row>
    <row r="22" spans="1:32" ht="60.6" x14ac:dyDescent="0.2">
      <c r="A22" s="155"/>
      <c r="B22" s="172"/>
      <c r="C22" s="12" t="s">
        <v>24</v>
      </c>
      <c r="D22" s="12" t="s">
        <v>113</v>
      </c>
      <c r="E22" s="27">
        <f t="shared" si="2"/>
        <v>0</v>
      </c>
      <c r="F22" s="27">
        <f t="shared" si="3"/>
        <v>1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37</v>
      </c>
      <c r="L22" s="3" t="s">
        <v>77</v>
      </c>
      <c r="M22" s="3" t="s">
        <v>221</v>
      </c>
      <c r="N22" s="5">
        <v>1</v>
      </c>
      <c r="O22" s="8">
        <f t="shared" si="4"/>
        <v>4.0000000000000001E-3</v>
      </c>
      <c r="P22" s="6" t="str">
        <f t="shared" si="5"/>
        <v>1</v>
      </c>
      <c r="Q22" s="5">
        <v>2</v>
      </c>
      <c r="R22" s="5">
        <v>2</v>
      </c>
      <c r="S22" s="5">
        <f t="shared" si="8"/>
        <v>1.7999999999999998</v>
      </c>
      <c r="T22" s="6" t="str">
        <f t="shared" si="9"/>
        <v>BAJO</v>
      </c>
      <c r="U22" s="7" t="s">
        <v>91</v>
      </c>
      <c r="V22" s="5" t="s">
        <v>153</v>
      </c>
      <c r="W22" s="7" t="s">
        <v>81</v>
      </c>
      <c r="X22" s="5">
        <v>1</v>
      </c>
      <c r="Y22" s="5">
        <f t="shared" si="6"/>
        <v>1.7999999999999998</v>
      </c>
      <c r="Z22" s="10" t="str">
        <f t="shared" si="7"/>
        <v>ACEPTABLE</v>
      </c>
      <c r="AA22" s="5">
        <v>0</v>
      </c>
      <c r="AB22" s="5">
        <v>1</v>
      </c>
      <c r="AC22" s="5">
        <v>0</v>
      </c>
      <c r="AD22" s="5">
        <v>1</v>
      </c>
      <c r="AE22" s="5">
        <v>1</v>
      </c>
      <c r="AF22" s="5">
        <v>1</v>
      </c>
    </row>
    <row r="23" spans="1:32" ht="60.6" x14ac:dyDescent="0.2">
      <c r="A23" s="155"/>
      <c r="B23" s="172"/>
      <c r="C23" s="12" t="s">
        <v>24</v>
      </c>
      <c r="D23" s="12" t="s">
        <v>113</v>
      </c>
      <c r="E23" s="27">
        <f t="shared" si="2"/>
        <v>0</v>
      </c>
      <c r="F23" s="27">
        <f t="shared" si="3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38</v>
      </c>
      <c r="L23" s="3" t="s">
        <v>52</v>
      </c>
      <c r="M23" s="3" t="s">
        <v>221</v>
      </c>
      <c r="N23" s="5">
        <v>1</v>
      </c>
      <c r="O23" s="8">
        <f t="shared" si="4"/>
        <v>4.0000000000000001E-3</v>
      </c>
      <c r="P23" s="6" t="str">
        <f t="shared" si="5"/>
        <v>1</v>
      </c>
      <c r="Q23" s="5">
        <v>2</v>
      </c>
      <c r="R23" s="5">
        <v>2</v>
      </c>
      <c r="S23" s="5">
        <f t="shared" si="8"/>
        <v>1.7999999999999998</v>
      </c>
      <c r="T23" s="6" t="str">
        <f t="shared" si="9"/>
        <v>BAJO</v>
      </c>
      <c r="U23" s="7" t="s">
        <v>90</v>
      </c>
      <c r="V23" s="5" t="s">
        <v>153</v>
      </c>
      <c r="W23" s="7" t="s">
        <v>81</v>
      </c>
      <c r="X23" s="5">
        <v>1</v>
      </c>
      <c r="Y23" s="5">
        <f t="shared" si="6"/>
        <v>1.7999999999999998</v>
      </c>
      <c r="Z23" s="10" t="str">
        <f t="shared" si="7"/>
        <v>ACEPTABLE</v>
      </c>
      <c r="AA23" s="5">
        <v>0</v>
      </c>
      <c r="AB23" s="5">
        <v>1</v>
      </c>
      <c r="AC23" s="5">
        <v>1</v>
      </c>
      <c r="AD23" s="5">
        <v>1</v>
      </c>
      <c r="AE23" s="5">
        <v>0</v>
      </c>
      <c r="AF23" s="5">
        <v>1</v>
      </c>
    </row>
    <row r="24" spans="1:32" ht="60.6" x14ac:dyDescent="0.2">
      <c r="A24" s="155"/>
      <c r="B24" s="172"/>
      <c r="C24" s="12" t="s">
        <v>24</v>
      </c>
      <c r="D24" s="12" t="s">
        <v>113</v>
      </c>
      <c r="E24" s="27">
        <f t="shared" si="2"/>
        <v>0</v>
      </c>
      <c r="F24" s="27">
        <f t="shared" si="3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40</v>
      </c>
      <c r="L24" s="3" t="s">
        <v>60</v>
      </c>
      <c r="M24" s="3" t="s">
        <v>221</v>
      </c>
      <c r="N24" s="5">
        <v>1</v>
      </c>
      <c r="O24" s="8">
        <f t="shared" si="4"/>
        <v>4.0000000000000001E-3</v>
      </c>
      <c r="P24" s="6" t="str">
        <f t="shared" si="5"/>
        <v>1</v>
      </c>
      <c r="Q24" s="5">
        <v>3</v>
      </c>
      <c r="R24" s="5">
        <v>3</v>
      </c>
      <c r="S24" s="5">
        <f t="shared" si="8"/>
        <v>2.5999999999999996</v>
      </c>
      <c r="T24" s="6" t="str">
        <f t="shared" si="9"/>
        <v>ALTO</v>
      </c>
      <c r="U24" s="7" t="s">
        <v>70</v>
      </c>
      <c r="V24" s="5" t="s">
        <v>153</v>
      </c>
      <c r="W24" s="7" t="s">
        <v>79</v>
      </c>
      <c r="X24" s="5">
        <v>1</v>
      </c>
      <c r="Y24" s="5">
        <f t="shared" si="6"/>
        <v>2.5999999999999996</v>
      </c>
      <c r="Z24" s="10" t="str">
        <f t="shared" si="7"/>
        <v>ACEPTABLE</v>
      </c>
      <c r="AA24" s="5">
        <v>1</v>
      </c>
      <c r="AB24" s="5">
        <v>1</v>
      </c>
      <c r="AC24" s="5">
        <v>0</v>
      </c>
      <c r="AD24" s="5">
        <v>0</v>
      </c>
      <c r="AE24" s="5">
        <v>1</v>
      </c>
      <c r="AF24" s="5">
        <v>1</v>
      </c>
    </row>
    <row r="25" spans="1:32" ht="60.6" x14ac:dyDescent="0.2">
      <c r="A25" s="155"/>
      <c r="B25" s="172"/>
      <c r="C25" s="12" t="s">
        <v>24</v>
      </c>
      <c r="D25" s="12" t="s">
        <v>113</v>
      </c>
      <c r="E25" s="27">
        <f t="shared" si="2"/>
        <v>0</v>
      </c>
      <c r="F25" s="27">
        <f t="shared" si="3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37</v>
      </c>
      <c r="L25" s="3" t="s">
        <v>71</v>
      </c>
      <c r="M25" s="3" t="s">
        <v>221</v>
      </c>
      <c r="N25" s="5">
        <v>2</v>
      </c>
      <c r="O25" s="8">
        <f t="shared" si="4"/>
        <v>8.0000000000000002E-3</v>
      </c>
      <c r="P25" s="6" t="str">
        <f t="shared" si="5"/>
        <v>1</v>
      </c>
      <c r="Q25" s="5">
        <v>1</v>
      </c>
      <c r="R25" s="5">
        <v>1</v>
      </c>
      <c r="S25" s="5">
        <f t="shared" si="8"/>
        <v>1</v>
      </c>
      <c r="T25" s="6" t="str">
        <f t="shared" si="9"/>
        <v>BAJO</v>
      </c>
      <c r="U25" s="7" t="s">
        <v>90</v>
      </c>
      <c r="V25" s="5" t="s">
        <v>153</v>
      </c>
      <c r="W25" s="7" t="s">
        <v>84</v>
      </c>
      <c r="X25" s="5">
        <v>1</v>
      </c>
      <c r="Y25" s="5">
        <f t="shared" si="6"/>
        <v>1</v>
      </c>
      <c r="Z25" s="10" t="str">
        <f t="shared" si="7"/>
        <v>ACEPTABLE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1</v>
      </c>
    </row>
    <row r="26" spans="1:32" ht="60.6" x14ac:dyDescent="0.2">
      <c r="A26" s="155"/>
      <c r="B26" s="172"/>
      <c r="C26" s="12" t="s">
        <v>24</v>
      </c>
      <c r="D26" s="12" t="s">
        <v>113</v>
      </c>
      <c r="E26" s="27">
        <f t="shared" si="2"/>
        <v>0</v>
      </c>
      <c r="F26" s="27">
        <f t="shared" si="3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72</v>
      </c>
      <c r="M26" s="3" t="s">
        <v>221</v>
      </c>
      <c r="N26" s="5">
        <v>3</v>
      </c>
      <c r="O26" s="8">
        <f t="shared" si="4"/>
        <v>1.2E-2</v>
      </c>
      <c r="P26" s="6" t="str">
        <f t="shared" si="5"/>
        <v>1</v>
      </c>
      <c r="Q26" s="5">
        <v>1</v>
      </c>
      <c r="R26" s="5">
        <v>1</v>
      </c>
      <c r="S26" s="5">
        <f t="shared" si="8"/>
        <v>1</v>
      </c>
      <c r="T26" s="6" t="str">
        <f t="shared" si="9"/>
        <v>BAJO</v>
      </c>
      <c r="U26" s="7" t="s">
        <v>90</v>
      </c>
      <c r="V26" s="5" t="s">
        <v>153</v>
      </c>
      <c r="W26" s="7" t="s">
        <v>84</v>
      </c>
      <c r="X26" s="5">
        <v>1</v>
      </c>
      <c r="Y26" s="5">
        <f t="shared" si="6"/>
        <v>1</v>
      </c>
      <c r="Z26" s="10" t="str">
        <f t="shared" si="7"/>
        <v>ACEPTABLE</v>
      </c>
      <c r="AA26" s="5">
        <v>0</v>
      </c>
      <c r="AB26" s="5">
        <v>0</v>
      </c>
      <c r="AC26" s="5">
        <v>1</v>
      </c>
      <c r="AD26" s="5">
        <v>1</v>
      </c>
      <c r="AE26" s="5">
        <v>0</v>
      </c>
      <c r="AF26" s="5">
        <v>1</v>
      </c>
    </row>
    <row r="27" spans="1:32" ht="60.6" x14ac:dyDescent="0.2">
      <c r="A27" s="155"/>
      <c r="B27" s="172"/>
      <c r="C27" s="12" t="s">
        <v>24</v>
      </c>
      <c r="D27" s="12" t="s">
        <v>113</v>
      </c>
      <c r="E27" s="27">
        <f t="shared" si="2"/>
        <v>0</v>
      </c>
      <c r="F27" s="27">
        <f t="shared" si="3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38</v>
      </c>
      <c r="L27" s="3" t="s">
        <v>73</v>
      </c>
      <c r="M27" s="3" t="s">
        <v>221</v>
      </c>
      <c r="N27" s="5">
        <v>1</v>
      </c>
      <c r="O27" s="8">
        <f t="shared" si="4"/>
        <v>4.0000000000000001E-3</v>
      </c>
      <c r="P27" s="6" t="str">
        <f t="shared" si="5"/>
        <v>1</v>
      </c>
      <c r="Q27" s="5">
        <v>1</v>
      </c>
      <c r="R27" s="5">
        <v>1</v>
      </c>
      <c r="S27" s="5">
        <f t="shared" si="8"/>
        <v>1</v>
      </c>
      <c r="T27" s="6" t="str">
        <f t="shared" si="9"/>
        <v>BAJO</v>
      </c>
      <c r="U27" s="7" t="s">
        <v>91</v>
      </c>
      <c r="V27" s="5" t="s">
        <v>153</v>
      </c>
      <c r="W27" s="7" t="s">
        <v>84</v>
      </c>
      <c r="X27" s="5">
        <v>1</v>
      </c>
      <c r="Y27" s="5">
        <f t="shared" si="6"/>
        <v>1</v>
      </c>
      <c r="Z27" s="10" t="str">
        <f t="shared" si="7"/>
        <v>ACEPTABLE</v>
      </c>
      <c r="AA27" s="5">
        <v>0</v>
      </c>
      <c r="AB27" s="5">
        <v>0</v>
      </c>
      <c r="AC27" s="5">
        <v>0</v>
      </c>
      <c r="AD27" s="5">
        <v>1</v>
      </c>
      <c r="AE27" s="5">
        <v>1</v>
      </c>
      <c r="AF27" s="5">
        <v>1</v>
      </c>
    </row>
    <row r="28" spans="1:32" ht="60.6" x14ac:dyDescent="0.2">
      <c r="A28" s="155"/>
      <c r="B28" s="172"/>
      <c r="C28" s="12" t="s">
        <v>24</v>
      </c>
      <c r="D28" s="12" t="s">
        <v>113</v>
      </c>
      <c r="E28" s="27">
        <f t="shared" si="2"/>
        <v>1</v>
      </c>
      <c r="F28" s="27">
        <f t="shared" si="3"/>
        <v>0</v>
      </c>
      <c r="G28" s="27">
        <v>0</v>
      </c>
      <c r="H28" s="9" t="s">
        <v>31</v>
      </c>
      <c r="I28" s="9" t="s">
        <v>42</v>
      </c>
      <c r="J28" s="4" t="s">
        <v>25</v>
      </c>
      <c r="K28" s="3" t="s">
        <v>35</v>
      </c>
      <c r="L28" s="3" t="s">
        <v>35</v>
      </c>
      <c r="M28" s="3" t="s">
        <v>221</v>
      </c>
      <c r="N28" s="5">
        <v>250</v>
      </c>
      <c r="O28" s="8">
        <f t="shared" ref="O28:O32" si="10">+N28/250</f>
        <v>1</v>
      </c>
      <c r="P28" s="6" t="str">
        <f t="shared" ref="P28:P32" si="11">IF(O28&lt;=0.15,"1",IF(AND(O28&gt;0.15,O28&lt;0.3),"2",IF(AND(O28&gt;=0.3),"3")))</f>
        <v>3</v>
      </c>
      <c r="Q28" s="5">
        <v>2</v>
      </c>
      <c r="R28" s="5">
        <v>1</v>
      </c>
      <c r="S28" s="5">
        <f>+(P28*0.2)+(Q28*0.5)+(R28*0.3)</f>
        <v>1.9000000000000001</v>
      </c>
      <c r="T28" s="6" t="str">
        <f>IF(S28&lt;=2,"BAJO",IF(AND(S28&gt;2,S28&lt;2.5),"MEDIO",IF(AND(S28&gt;=2.5),"ALTO")))</f>
        <v>BAJO</v>
      </c>
      <c r="U28" s="7" t="s">
        <v>53</v>
      </c>
      <c r="V28" s="5" t="s">
        <v>153</v>
      </c>
      <c r="W28" s="7" t="s">
        <v>54</v>
      </c>
      <c r="X28" s="5">
        <v>1</v>
      </c>
      <c r="Y28" s="5">
        <f>+X28*S28</f>
        <v>1.9000000000000001</v>
      </c>
      <c r="Z28" s="10" t="str">
        <f>IF(Y28&lt;=3,"ACEPTABLE",IF(AND(Y28&gt;3,Y28&lt;6),"MODERADO",IF(AND(Y28&gt;=6),"SIGNIFICATIVO")))</f>
        <v>ACEPTABLE</v>
      </c>
      <c r="AA28" s="5">
        <v>0</v>
      </c>
      <c r="AB28" s="5">
        <v>1</v>
      </c>
      <c r="AC28" s="5">
        <v>0</v>
      </c>
      <c r="AD28" s="5">
        <v>0</v>
      </c>
      <c r="AE28" s="5">
        <v>1</v>
      </c>
      <c r="AF28" s="5">
        <v>1</v>
      </c>
    </row>
    <row r="29" spans="1:32" ht="30.6" customHeight="1" x14ac:dyDescent="0.2">
      <c r="A29" s="155"/>
      <c r="B29" s="172"/>
      <c r="C29" s="12" t="s">
        <v>24</v>
      </c>
      <c r="D29" s="12" t="s">
        <v>113</v>
      </c>
      <c r="E29" s="27">
        <f t="shared" si="2"/>
        <v>1</v>
      </c>
      <c r="F29" s="27">
        <f t="shared" si="3"/>
        <v>0</v>
      </c>
      <c r="G29" s="27">
        <v>0</v>
      </c>
      <c r="H29" s="9" t="s">
        <v>31</v>
      </c>
      <c r="I29" s="9" t="s">
        <v>41</v>
      </c>
      <c r="J29" s="4" t="s">
        <v>25</v>
      </c>
      <c r="K29" s="3" t="s">
        <v>126</v>
      </c>
      <c r="L29" s="3" t="s">
        <v>104</v>
      </c>
      <c r="M29" s="3" t="s">
        <v>221</v>
      </c>
      <c r="N29" s="5">
        <v>250</v>
      </c>
      <c r="O29" s="8">
        <f t="shared" si="10"/>
        <v>1</v>
      </c>
      <c r="P29" s="6" t="str">
        <f t="shared" si="11"/>
        <v>3</v>
      </c>
      <c r="Q29" s="5">
        <v>1</v>
      </c>
      <c r="R29" s="5">
        <v>1</v>
      </c>
      <c r="S29" s="5">
        <f>+(P29*0.2)+(Q29*0.5)+(R29*0.3)</f>
        <v>1.4000000000000001</v>
      </c>
      <c r="T29" s="6" t="str">
        <f>IF(S29&lt;=2,"BAJO",IF(AND(S29&gt;2,S29&lt;2.5),"MEDIO",IF(AND(S29&gt;=2.5),"ALTO")))</f>
        <v>BAJO</v>
      </c>
      <c r="U29" s="7" t="s">
        <v>99</v>
      </c>
      <c r="V29" s="5" t="s">
        <v>153</v>
      </c>
      <c r="W29" s="7" t="s">
        <v>96</v>
      </c>
      <c r="X29" s="5">
        <v>2</v>
      </c>
      <c r="Y29" s="5">
        <f>+X29*S29</f>
        <v>2.8000000000000003</v>
      </c>
      <c r="Z29" s="10" t="str">
        <f>IF(Y29&lt;=3,"ACEPTABLE",IF(AND(Y29&gt;3,Y29&lt;6),"MODERADO",IF(AND(Y29&gt;=6),"SIGNIFICATIVO")))</f>
        <v>ACEPTABLE</v>
      </c>
      <c r="AA29" s="5">
        <v>0</v>
      </c>
      <c r="AB29" s="5">
        <v>1</v>
      </c>
      <c r="AC29" s="5">
        <v>1</v>
      </c>
      <c r="AD29" s="5">
        <v>1</v>
      </c>
      <c r="AE29" s="5">
        <v>1</v>
      </c>
      <c r="AF29" s="5">
        <v>1</v>
      </c>
    </row>
    <row r="30" spans="1:32" ht="60.6" x14ac:dyDescent="0.2">
      <c r="A30" s="155"/>
      <c r="B30" s="172"/>
      <c r="C30" s="12" t="s">
        <v>24</v>
      </c>
      <c r="D30" s="12" t="s">
        <v>113</v>
      </c>
      <c r="E30" s="27">
        <f t="shared" si="2"/>
        <v>1</v>
      </c>
      <c r="F30" s="27">
        <f t="shared" si="3"/>
        <v>0</v>
      </c>
      <c r="G30" s="27">
        <v>0</v>
      </c>
      <c r="H30" s="9" t="s">
        <v>61</v>
      </c>
      <c r="I30" s="9" t="s">
        <v>62</v>
      </c>
      <c r="J30" s="4" t="s">
        <v>25</v>
      </c>
      <c r="K30" s="3" t="s">
        <v>126</v>
      </c>
      <c r="L30" s="3" t="s">
        <v>104</v>
      </c>
      <c r="M30" s="3" t="s">
        <v>221</v>
      </c>
      <c r="N30" s="5">
        <v>250</v>
      </c>
      <c r="O30" s="8">
        <f t="shared" si="10"/>
        <v>1</v>
      </c>
      <c r="P30" s="6" t="str">
        <f t="shared" si="11"/>
        <v>3</v>
      </c>
      <c r="Q30" s="5">
        <v>2</v>
      </c>
      <c r="R30" s="5">
        <v>1</v>
      </c>
      <c r="S30" s="5">
        <f>+(P30*0.2)+(Q30*0.5)+(R30*0.3)</f>
        <v>1.9000000000000001</v>
      </c>
      <c r="T30" s="6" t="str">
        <f>IF(S30&lt;=2,"BAJO",IF(AND(S30&gt;2,S30&lt;2.5),"MEDIO",IF(AND(S30&gt;=2.5),"ALTO")))</f>
        <v>BAJO</v>
      </c>
      <c r="U30" s="7" t="s">
        <v>100</v>
      </c>
      <c r="V30" s="5" t="s">
        <v>153</v>
      </c>
      <c r="W30" s="7" t="s">
        <v>78</v>
      </c>
      <c r="X30" s="5">
        <v>1</v>
      </c>
      <c r="Y30" s="5">
        <f>+X30*S30</f>
        <v>1.9000000000000001</v>
      </c>
      <c r="Z30" s="10" t="str">
        <f>IF(Y30&lt;=3,"ACEPTABLE",IF(AND(Y30&gt;3,Y30&lt;6),"MODERADO",IF(AND(Y30&gt;=6),"SIGNIFICATIVO")))</f>
        <v>ACEPTABLE</v>
      </c>
      <c r="AA30" s="5">
        <v>0</v>
      </c>
      <c r="AB30" s="5">
        <v>1</v>
      </c>
      <c r="AC30" s="5">
        <v>0</v>
      </c>
      <c r="AD30" s="5">
        <v>0</v>
      </c>
      <c r="AE30" s="5">
        <v>1</v>
      </c>
      <c r="AF30" s="5">
        <v>1</v>
      </c>
    </row>
    <row r="31" spans="1:32" ht="60.6" x14ac:dyDescent="0.2">
      <c r="A31" s="155"/>
      <c r="B31" s="172"/>
      <c r="C31" s="12" t="s">
        <v>24</v>
      </c>
      <c r="D31" s="12" t="s">
        <v>113</v>
      </c>
      <c r="E31" s="27">
        <f t="shared" si="2"/>
        <v>1</v>
      </c>
      <c r="F31" s="27">
        <f t="shared" si="3"/>
        <v>0</v>
      </c>
      <c r="G31" s="27">
        <v>0</v>
      </c>
      <c r="H31" s="9" t="s">
        <v>61</v>
      </c>
      <c r="I31" s="9" t="s">
        <v>87</v>
      </c>
      <c r="J31" s="4" t="s">
        <v>25</v>
      </c>
      <c r="K31" s="3" t="s">
        <v>64</v>
      </c>
      <c r="L31" s="3" t="s">
        <v>65</v>
      </c>
      <c r="M31" s="3" t="s">
        <v>221</v>
      </c>
      <c r="N31" s="5">
        <v>250</v>
      </c>
      <c r="O31" s="8">
        <f t="shared" si="10"/>
        <v>1</v>
      </c>
      <c r="P31" s="6" t="str">
        <f t="shared" si="11"/>
        <v>3</v>
      </c>
      <c r="Q31" s="5">
        <v>1</v>
      </c>
      <c r="R31" s="5">
        <v>1</v>
      </c>
      <c r="S31" s="5">
        <f>+(P31*0.2)+(Q31*0.5)+(R31*0.3)</f>
        <v>1.4000000000000001</v>
      </c>
      <c r="T31" s="6" t="str">
        <f>IF(S31&lt;=2,"BAJO",IF(AND(S31&gt;2,S31&lt;2.5),"MEDIO",IF(AND(S31&gt;=2.5),"ALTO")))</f>
        <v>BAJO</v>
      </c>
      <c r="U31" s="7" t="s">
        <v>88</v>
      </c>
      <c r="V31" s="5" t="s">
        <v>153</v>
      </c>
      <c r="W31" s="7" t="s">
        <v>83</v>
      </c>
      <c r="X31" s="5">
        <v>1</v>
      </c>
      <c r="Y31" s="5">
        <f>+X31*S31</f>
        <v>1.4000000000000001</v>
      </c>
      <c r="Z31" s="10" t="str">
        <f>IF(Y31&lt;=2,"ACEPTABLE",IF(AND(Y31&gt;2,Y31&lt;6),"MODERADO",IF(AND(Y31&gt;=6),"SIGNIFICATIVO")))</f>
        <v>ACEPTABLE</v>
      </c>
      <c r="AA31" s="5">
        <v>0</v>
      </c>
      <c r="AB31" s="5">
        <v>1</v>
      </c>
      <c r="AC31" s="5">
        <v>0</v>
      </c>
      <c r="AD31" s="5">
        <v>0</v>
      </c>
      <c r="AE31" s="5">
        <v>0</v>
      </c>
      <c r="AF31" s="5">
        <v>1</v>
      </c>
    </row>
    <row r="32" spans="1:32" ht="60.6" x14ac:dyDescent="0.2">
      <c r="A32" s="155"/>
      <c r="B32" s="172"/>
      <c r="C32" s="12" t="s">
        <v>0</v>
      </c>
      <c r="D32" s="12" t="s">
        <v>244</v>
      </c>
      <c r="E32" s="27">
        <f t="shared" si="2"/>
        <v>0</v>
      </c>
      <c r="F32" s="27">
        <f t="shared" si="3"/>
        <v>1</v>
      </c>
      <c r="G32" s="27">
        <v>0</v>
      </c>
      <c r="H32" s="9" t="s">
        <v>243</v>
      </c>
      <c r="I32" s="9" t="s">
        <v>245</v>
      </c>
      <c r="J32" s="4" t="s">
        <v>25</v>
      </c>
      <c r="K32" s="3" t="s">
        <v>241</v>
      </c>
      <c r="L32" s="3" t="s">
        <v>245</v>
      </c>
      <c r="M32" s="3" t="s">
        <v>231</v>
      </c>
      <c r="N32" s="5">
        <v>5</v>
      </c>
      <c r="O32" s="8">
        <f t="shared" si="10"/>
        <v>0.02</v>
      </c>
      <c r="P32" s="6" t="str">
        <f t="shared" si="11"/>
        <v>1</v>
      </c>
      <c r="Q32" s="5">
        <v>2</v>
      </c>
      <c r="R32" s="5">
        <v>3</v>
      </c>
      <c r="S32" s="5">
        <f t="shared" ref="S32:S35" si="12">+(P32*0.2)+(Q32*0.5)+(R32*0.3)</f>
        <v>2.0999999999999996</v>
      </c>
      <c r="T32" s="6" t="str">
        <f t="shared" ref="T32:T35" si="13">IF(S32&lt;=2,"BAJO",IF(AND(S32&gt;2,S32&lt;2.5),"MEDIO",IF(AND(S32&gt;=2.5),"ALTO")))</f>
        <v>MEDIO</v>
      </c>
      <c r="U32" s="7" t="s">
        <v>68</v>
      </c>
      <c r="V32" s="5" t="s">
        <v>153</v>
      </c>
      <c r="W32" s="7" t="s">
        <v>83</v>
      </c>
      <c r="X32" s="5">
        <v>1</v>
      </c>
      <c r="Y32" s="5">
        <f t="shared" ref="Y32:Y35" si="14">+X32*S32</f>
        <v>2.0999999999999996</v>
      </c>
      <c r="Z32" s="10" t="str">
        <f t="shared" ref="Z32:Z35" si="15">IF(Y32&lt;=3,"ACEPTABLE",IF(AND(Y32&gt;3,Y32&lt;6),"MODERADO",IF(AND(Y32&gt;=6),"SIGNIFICATIVO")))</f>
        <v>ACEPTABLE</v>
      </c>
      <c r="AA32" s="5">
        <v>0</v>
      </c>
      <c r="AB32" s="5">
        <v>1</v>
      </c>
      <c r="AC32" s="5">
        <v>0</v>
      </c>
      <c r="AD32" s="5">
        <v>0</v>
      </c>
      <c r="AE32" s="5">
        <v>0</v>
      </c>
      <c r="AF32" s="5">
        <v>0</v>
      </c>
    </row>
    <row r="33" spans="1:32" ht="61.2" x14ac:dyDescent="0.2">
      <c r="A33" s="155"/>
      <c r="B33" s="172"/>
      <c r="C33" s="12" t="s">
        <v>0</v>
      </c>
      <c r="D33" s="12" t="s">
        <v>244</v>
      </c>
      <c r="E33" s="27">
        <f t="shared" si="2"/>
        <v>0</v>
      </c>
      <c r="F33" s="27">
        <f t="shared" si="3"/>
        <v>1</v>
      </c>
      <c r="G33" s="27">
        <v>0</v>
      </c>
      <c r="H33" s="9" t="s">
        <v>246</v>
      </c>
      <c r="I33" s="9" t="s">
        <v>242</v>
      </c>
      <c r="J33" s="4" t="s">
        <v>25</v>
      </c>
      <c r="K33" s="3" t="s">
        <v>257</v>
      </c>
      <c r="L33" s="3" t="s">
        <v>265</v>
      </c>
      <c r="M33" s="3" t="s">
        <v>231</v>
      </c>
      <c r="N33" s="5">
        <v>1</v>
      </c>
      <c r="O33" s="8">
        <f t="shared" ref="O33:O35" si="16">+N33/250</f>
        <v>4.0000000000000001E-3</v>
      </c>
      <c r="P33" s="6" t="str">
        <f t="shared" ref="P33:P35" si="17">IF(O33&lt;=0.15,"1",IF(AND(O33&gt;0.15,O33&lt;0.3),"2",IF(AND(O33&gt;=0.3),"3")))</f>
        <v>1</v>
      </c>
      <c r="Q33" s="5">
        <v>2</v>
      </c>
      <c r="R33" s="5">
        <v>2</v>
      </c>
      <c r="S33" s="5">
        <f t="shared" si="12"/>
        <v>1.7999999999999998</v>
      </c>
      <c r="T33" s="6" t="str">
        <f t="shared" si="13"/>
        <v>BAJO</v>
      </c>
      <c r="U33" s="7" t="s">
        <v>68</v>
      </c>
      <c r="V33" s="5" t="s">
        <v>153</v>
      </c>
      <c r="W33" s="7" t="s">
        <v>83</v>
      </c>
      <c r="X33" s="5">
        <v>1</v>
      </c>
      <c r="Y33" s="5">
        <f t="shared" si="14"/>
        <v>1.7999999999999998</v>
      </c>
      <c r="Z33" s="10" t="str">
        <f t="shared" si="15"/>
        <v>ACEPTABLE</v>
      </c>
      <c r="AA33" s="5">
        <v>0</v>
      </c>
      <c r="AB33" s="5">
        <v>1</v>
      </c>
      <c r="AC33" s="5">
        <v>0</v>
      </c>
      <c r="AD33" s="5">
        <v>0</v>
      </c>
      <c r="AE33" s="5">
        <v>0</v>
      </c>
      <c r="AF33" s="5">
        <v>0</v>
      </c>
    </row>
    <row r="34" spans="1:32" ht="60.6" x14ac:dyDescent="0.2">
      <c r="A34" s="155"/>
      <c r="B34" s="172"/>
      <c r="C34" s="12" t="s">
        <v>0</v>
      </c>
      <c r="D34" s="12" t="s">
        <v>244</v>
      </c>
      <c r="E34" s="27">
        <f t="shared" si="2"/>
        <v>1</v>
      </c>
      <c r="F34" s="27">
        <f t="shared" si="3"/>
        <v>0</v>
      </c>
      <c r="G34" s="27">
        <v>0</v>
      </c>
      <c r="H34" s="9" t="s">
        <v>250</v>
      </c>
      <c r="I34" s="9" t="s">
        <v>242</v>
      </c>
      <c r="J34" s="4" t="s">
        <v>25</v>
      </c>
      <c r="K34" s="3" t="s">
        <v>261</v>
      </c>
      <c r="L34" s="3" t="s">
        <v>265</v>
      </c>
      <c r="M34" s="3" t="s">
        <v>231</v>
      </c>
      <c r="N34" s="5">
        <v>250</v>
      </c>
      <c r="O34" s="8">
        <f t="shared" si="16"/>
        <v>1</v>
      </c>
      <c r="P34" s="6" t="str">
        <f t="shared" si="17"/>
        <v>3</v>
      </c>
      <c r="Q34" s="5">
        <v>2</v>
      </c>
      <c r="R34" s="5">
        <v>2</v>
      </c>
      <c r="S34" s="5">
        <f t="shared" si="12"/>
        <v>2.2000000000000002</v>
      </c>
      <c r="T34" s="6" t="str">
        <f t="shared" si="13"/>
        <v>MEDIO</v>
      </c>
      <c r="U34" s="7" t="s">
        <v>68</v>
      </c>
      <c r="V34" s="5" t="s">
        <v>153</v>
      </c>
      <c r="W34" s="7" t="s">
        <v>83</v>
      </c>
      <c r="X34" s="5">
        <v>1</v>
      </c>
      <c r="Y34" s="5">
        <f t="shared" si="14"/>
        <v>2.2000000000000002</v>
      </c>
      <c r="Z34" s="10" t="str">
        <f t="shared" si="15"/>
        <v>ACEPTABLE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</row>
    <row r="35" spans="1:32" ht="71.400000000000006" x14ac:dyDescent="0.2">
      <c r="A35" s="155"/>
      <c r="B35" s="172"/>
      <c r="C35" s="12" t="s">
        <v>0</v>
      </c>
      <c r="D35" s="12" t="s">
        <v>244</v>
      </c>
      <c r="E35" s="27">
        <f t="shared" si="2"/>
        <v>0</v>
      </c>
      <c r="F35" s="27">
        <f t="shared" si="3"/>
        <v>1</v>
      </c>
      <c r="G35" s="27">
        <v>0</v>
      </c>
      <c r="H35" s="9" t="s">
        <v>252</v>
      </c>
      <c r="I35" s="9" t="s">
        <v>255</v>
      </c>
      <c r="J35" s="4" t="s">
        <v>25</v>
      </c>
      <c r="K35" s="3" t="s">
        <v>263</v>
      </c>
      <c r="L35" s="3" t="s">
        <v>265</v>
      </c>
      <c r="M35" s="3" t="s">
        <v>231</v>
      </c>
      <c r="N35" s="5">
        <v>1</v>
      </c>
      <c r="O35" s="8">
        <f t="shared" si="16"/>
        <v>4.0000000000000001E-3</v>
      </c>
      <c r="P35" s="6" t="str">
        <f t="shared" si="17"/>
        <v>1</v>
      </c>
      <c r="Q35" s="5">
        <v>2</v>
      </c>
      <c r="R35" s="5">
        <v>2</v>
      </c>
      <c r="S35" s="5">
        <f t="shared" si="12"/>
        <v>1.7999999999999998</v>
      </c>
      <c r="T35" s="6" t="str">
        <f t="shared" si="13"/>
        <v>BAJO</v>
      </c>
      <c r="U35" s="7" t="s">
        <v>68</v>
      </c>
      <c r="V35" s="5" t="s">
        <v>153</v>
      </c>
      <c r="W35" s="7" t="s">
        <v>83</v>
      </c>
      <c r="X35" s="5">
        <v>1</v>
      </c>
      <c r="Y35" s="5">
        <f t="shared" si="14"/>
        <v>1.7999999999999998</v>
      </c>
      <c r="Z35" s="10" t="str">
        <f t="shared" si="15"/>
        <v>ACEPTABLE</v>
      </c>
      <c r="AA35" s="5">
        <v>0</v>
      </c>
      <c r="AB35" s="5">
        <v>1</v>
      </c>
      <c r="AC35" s="5">
        <v>0</v>
      </c>
      <c r="AD35" s="5">
        <v>0</v>
      </c>
      <c r="AE35" s="5">
        <v>0</v>
      </c>
      <c r="AF35" s="5">
        <v>0</v>
      </c>
    </row>
  </sheetData>
  <mergeCells count="48">
    <mergeCell ref="AD3:AF3"/>
    <mergeCell ref="AF6:AF7"/>
    <mergeCell ref="J5:M5"/>
    <mergeCell ref="M6:M7"/>
    <mergeCell ref="A1:A3"/>
    <mergeCell ref="B1:Z1"/>
    <mergeCell ref="E5:G5"/>
    <mergeCell ref="H5:I5"/>
    <mergeCell ref="A4:G4"/>
    <mergeCell ref="R6:R7"/>
    <mergeCell ref="AB6:AB7"/>
    <mergeCell ref="Q6:Q7"/>
    <mergeCell ref="Z5:Z7"/>
    <mergeCell ref="J6:K6"/>
    <mergeCell ref="AA1:AC1"/>
    <mergeCell ref="AD1:AF1"/>
    <mergeCell ref="AE6:AE7"/>
    <mergeCell ref="AC6:AC7"/>
    <mergeCell ref="AD6:AD7"/>
    <mergeCell ref="B2:Z3"/>
    <mergeCell ref="AA2:AC2"/>
    <mergeCell ref="AD2:AF2"/>
    <mergeCell ref="AA3:AC3"/>
    <mergeCell ref="B5:B7"/>
    <mergeCell ref="C5:C7"/>
    <mergeCell ref="D5:D7"/>
    <mergeCell ref="N5:T5"/>
    <mergeCell ref="L6:L7"/>
    <mergeCell ref="S6:S7"/>
    <mergeCell ref="E6:E7"/>
    <mergeCell ref="H4:T4"/>
    <mergeCell ref="U4:Z4"/>
    <mergeCell ref="A8:A35"/>
    <mergeCell ref="B8:B35"/>
    <mergeCell ref="X6:X7"/>
    <mergeCell ref="Y6:Y7"/>
    <mergeCell ref="AA6:AA7"/>
    <mergeCell ref="A5:A7"/>
    <mergeCell ref="AA4:AF5"/>
    <mergeCell ref="U5:Y5"/>
    <mergeCell ref="T6:T7"/>
    <mergeCell ref="U6:V6"/>
    <mergeCell ref="W6:W7"/>
    <mergeCell ref="F6:F7"/>
    <mergeCell ref="G6:G7"/>
    <mergeCell ref="H6:H7"/>
    <mergeCell ref="I6:I7"/>
    <mergeCell ref="N6:P6"/>
  </mergeCells>
  <conditionalFormatting sqref="P8:P35">
    <cfRule type="cellIs" dxfId="49" priority="4" operator="greaterThan">
      <formula>0</formula>
    </cfRule>
    <cfRule type="cellIs" dxfId="48" priority="5" stopIfTrue="1" operator="equal">
      <formula>"ALTO"</formula>
    </cfRule>
    <cfRule type="cellIs" dxfId="47" priority="6" stopIfTrue="1" operator="equal">
      <formula>"MEDIO"</formula>
    </cfRule>
    <cfRule type="cellIs" dxfId="46" priority="7" stopIfTrue="1" operator="equal">
      <formula>"BAJO"</formula>
    </cfRule>
  </conditionalFormatting>
  <conditionalFormatting sqref="T8:T35">
    <cfRule type="cellIs" dxfId="45" priority="8" stopIfTrue="1" operator="equal">
      <formula>"ALTO"</formula>
    </cfRule>
    <cfRule type="cellIs" dxfId="44" priority="9" stopIfTrue="1" operator="equal">
      <formula>"MEDIO"</formula>
    </cfRule>
    <cfRule type="cellIs" dxfId="43" priority="10" stopIfTrue="1" operator="equal">
      <formula>"BAJO"</formula>
    </cfRule>
  </conditionalFormatting>
  <conditionalFormatting sqref="Z8:Z35">
    <cfRule type="cellIs" dxfId="42" priority="1" stopIfTrue="1" operator="equal">
      <formula>"SIGNIFICATIVO"</formula>
    </cfRule>
    <cfRule type="cellIs" dxfId="41" priority="2" stopIfTrue="1" operator="equal">
      <formula>"MODERADO"</formula>
    </cfRule>
    <cfRule type="cellIs" dxfId="40" priority="3" stopIfTrue="1" operator="equal">
      <formula>"ACEPTABLE"</formula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C7" sqref="C7"/>
    </sheetView>
  </sheetViews>
  <sheetFormatPr baseColWidth="10" defaultRowHeight="13.2" x14ac:dyDescent="0.25"/>
  <cols>
    <col min="1" max="1" width="33.5546875" customWidth="1"/>
    <col min="3" max="3" width="47.44140625" customWidth="1"/>
    <col min="4" max="4" width="23.109375" customWidth="1"/>
  </cols>
  <sheetData>
    <row r="1" spans="1:4" ht="33.6" customHeight="1" x14ac:dyDescent="0.25">
      <c r="A1" s="55" t="s">
        <v>306</v>
      </c>
      <c r="B1" s="55" t="s">
        <v>307</v>
      </c>
      <c r="C1" s="55" t="s">
        <v>308</v>
      </c>
      <c r="D1" s="56" t="s">
        <v>374</v>
      </c>
    </row>
    <row r="2" spans="1:4" ht="27.6" x14ac:dyDescent="0.25">
      <c r="A2" s="109">
        <v>45230</v>
      </c>
      <c r="B2" s="110">
        <v>0</v>
      </c>
      <c r="C2" s="111" t="s">
        <v>303</v>
      </c>
      <c r="D2" s="112"/>
    </row>
    <row r="3" spans="1:4" ht="41.4" x14ac:dyDescent="0.25">
      <c r="A3" s="113">
        <v>45573</v>
      </c>
      <c r="B3" s="114" t="s">
        <v>304</v>
      </c>
      <c r="C3" s="115" t="s">
        <v>340</v>
      </c>
      <c r="D3" s="116"/>
    </row>
    <row r="4" spans="1:4" ht="69" x14ac:dyDescent="0.25">
      <c r="A4" s="117">
        <v>45918</v>
      </c>
      <c r="B4" s="118" t="s">
        <v>305</v>
      </c>
      <c r="C4" s="115" t="s">
        <v>341</v>
      </c>
      <c r="D4" s="119" t="s">
        <v>343</v>
      </c>
    </row>
    <row r="5" spans="1:4" ht="69" x14ac:dyDescent="0.25">
      <c r="A5" s="120">
        <v>45995</v>
      </c>
      <c r="B5" s="121" t="s">
        <v>339</v>
      </c>
      <c r="C5" s="43" t="s">
        <v>342</v>
      </c>
      <c r="D5" s="119" t="s">
        <v>343</v>
      </c>
    </row>
    <row r="6" spans="1:4" ht="137.4" customHeight="1" x14ac:dyDescent="0.25">
      <c r="A6" s="120">
        <v>46155</v>
      </c>
      <c r="B6" s="121" t="s">
        <v>376</v>
      </c>
      <c r="C6" s="103" t="s">
        <v>377</v>
      </c>
      <c r="D6" s="103" t="s">
        <v>375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9"/>
  <sheetViews>
    <sheetView topLeftCell="V1" zoomScale="130" zoomScaleNormal="130" workbookViewId="0">
      <selection activeCell="O9" sqref="O9:P9"/>
    </sheetView>
  </sheetViews>
  <sheetFormatPr baseColWidth="10" defaultRowHeight="13.2" x14ac:dyDescent="0.25"/>
  <cols>
    <col min="1" max="1" width="16.5546875" customWidth="1"/>
    <col min="3" max="3" width="22.88671875" customWidth="1"/>
    <col min="4" max="4" width="35.5546875" customWidth="1"/>
    <col min="8" max="8" width="24.6640625" customWidth="1"/>
    <col min="9" max="9" width="18.5546875" customWidth="1"/>
    <col min="11" max="11" width="26.88671875" customWidth="1"/>
    <col min="12" max="12" width="28" customWidth="1"/>
    <col min="13" max="13" width="15" customWidth="1"/>
    <col min="21" max="21" width="31.109375" customWidth="1"/>
    <col min="23" max="23" width="22.5546875" customWidth="1"/>
  </cols>
  <sheetData>
    <row r="1" spans="1:32" ht="22.8" customHeight="1" x14ac:dyDescent="0.4">
      <c r="A1" s="191"/>
      <c r="B1" s="197" t="s">
        <v>19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9"/>
      <c r="AD1" s="105" t="s">
        <v>372</v>
      </c>
      <c r="AE1" s="192" t="s">
        <v>344</v>
      </c>
      <c r="AF1" s="193"/>
    </row>
    <row r="2" spans="1:32" ht="13.8" customHeight="1" x14ac:dyDescent="0.25">
      <c r="A2" s="191"/>
      <c r="B2" s="185" t="s">
        <v>16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7"/>
      <c r="AD2" s="106" t="s">
        <v>371</v>
      </c>
      <c r="AE2" s="194">
        <v>4</v>
      </c>
      <c r="AF2" s="194"/>
    </row>
    <row r="3" spans="1:32" ht="13.8" customHeight="1" x14ac:dyDescent="0.25">
      <c r="A3" s="191"/>
      <c r="B3" s="188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90"/>
      <c r="AD3" s="107" t="s">
        <v>373</v>
      </c>
      <c r="AE3" s="195" t="s">
        <v>18</v>
      </c>
      <c r="AF3" s="196"/>
    </row>
    <row r="4" spans="1:32" ht="21" x14ac:dyDescent="0.25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193</v>
      </c>
      <c r="AB4" s="142"/>
      <c r="AC4" s="142"/>
      <c r="AD4" s="142"/>
      <c r="AE4" s="142"/>
      <c r="AF4" s="142"/>
    </row>
    <row r="5" spans="1:32" ht="24.75" customHeight="1" x14ac:dyDescent="0.25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192</v>
      </c>
      <c r="AA5" s="142"/>
      <c r="AB5" s="142"/>
      <c r="AC5" s="142"/>
      <c r="AD5" s="142"/>
      <c r="AE5" s="142"/>
      <c r="AF5" s="142"/>
    </row>
    <row r="6" spans="1:32" ht="29.25" customHeight="1" x14ac:dyDescent="0.25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12</v>
      </c>
      <c r="J6" s="142" t="s">
        <v>179</v>
      </c>
      <c r="K6" s="142"/>
      <c r="L6" s="142" t="s">
        <v>188</v>
      </c>
      <c r="M6" s="173" t="s">
        <v>207</v>
      </c>
      <c r="N6" s="142" t="s">
        <v>181</v>
      </c>
      <c r="O6" s="142"/>
      <c r="P6" s="142"/>
      <c r="Q6" s="142" t="s">
        <v>190</v>
      </c>
      <c r="R6" s="142" t="s">
        <v>210</v>
      </c>
      <c r="S6" s="142" t="s">
        <v>184</v>
      </c>
      <c r="T6" s="142" t="s">
        <v>185</v>
      </c>
      <c r="U6" s="142" t="s">
        <v>194</v>
      </c>
      <c r="V6" s="142"/>
      <c r="W6" s="142" t="s">
        <v>202</v>
      </c>
      <c r="X6" s="142" t="s">
        <v>196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ht="20.399999999999999" x14ac:dyDescent="0.25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ht="148.5" customHeight="1" x14ac:dyDescent="0.25">
      <c r="A8" s="181" t="s">
        <v>123</v>
      </c>
      <c r="B8" s="181" t="s">
        <v>124</v>
      </c>
      <c r="C8" s="96" t="s">
        <v>0</v>
      </c>
      <c r="D8" s="96" t="s">
        <v>348</v>
      </c>
      <c r="E8" s="27">
        <f t="shared" ref="E8:E39" si="0">IF(N8&gt;200,1,0)</f>
        <v>1</v>
      </c>
      <c r="F8" s="27">
        <f t="shared" ref="F8:F39" si="1">IF(N8&lt;200,1,0)</f>
        <v>0</v>
      </c>
      <c r="G8" s="27">
        <v>0</v>
      </c>
      <c r="H8" s="9" t="s">
        <v>31</v>
      </c>
      <c r="I8" s="9" t="s">
        <v>42</v>
      </c>
      <c r="J8" s="4" t="s">
        <v>25</v>
      </c>
      <c r="K8" s="3" t="s">
        <v>35</v>
      </c>
      <c r="L8" s="3" t="s">
        <v>35</v>
      </c>
      <c r="M8" s="3" t="s">
        <v>234</v>
      </c>
      <c r="N8" s="4">
        <v>250</v>
      </c>
      <c r="O8" s="104">
        <f t="shared" ref="O8:O39" si="2">+N8/250</f>
        <v>1</v>
      </c>
      <c r="P8" s="108" t="str">
        <f t="shared" ref="P8:P39" si="3">IF(O8&lt;=0.15,"1",IF(AND(O8&gt;0.15,O8&lt;0.3),"2",IF(AND(O8&gt;=0.3),"3")))</f>
        <v>3</v>
      </c>
      <c r="Q8" s="4">
        <v>2</v>
      </c>
      <c r="R8" s="4">
        <v>1</v>
      </c>
      <c r="S8" s="4">
        <f t="shared" ref="S8:S39" si="4">+(P8*0.2)+(Q8*0.5)+(R8*0.3)</f>
        <v>1.9000000000000001</v>
      </c>
      <c r="T8" s="92" t="str">
        <f t="shared" ref="T8:T30" si="5">IF(S8&lt;=2,"BAJO",IF(AND(S8&gt;2,S8&lt;2.5),"MEDIO",IF(AND(S8&gt;=2.5),"ALTO")))</f>
        <v>BAJO</v>
      </c>
      <c r="U8" s="3" t="s">
        <v>53</v>
      </c>
      <c r="V8" s="4" t="s">
        <v>153</v>
      </c>
      <c r="W8" s="3" t="s">
        <v>54</v>
      </c>
      <c r="X8" s="4">
        <v>1</v>
      </c>
      <c r="Y8" s="4">
        <f t="shared" ref="Y8:Y39" si="6">+X8*S8</f>
        <v>1.9000000000000001</v>
      </c>
      <c r="Z8" s="93" t="str">
        <f t="shared" ref="Z8:Z14" si="7">IF(Y8&lt;=3,"ACEPTABLE",IF(AND(Y8&gt;3,Y8&lt;6),"MODERADO",IF(AND(Y8&gt;=6),"SIGNIFICATIVO")))</f>
        <v>ACEPTABLE</v>
      </c>
      <c r="AA8" s="4">
        <v>0</v>
      </c>
      <c r="AB8" s="4">
        <v>1</v>
      </c>
      <c r="AC8" s="4">
        <v>0</v>
      </c>
      <c r="AD8" s="4">
        <v>0</v>
      </c>
      <c r="AE8" s="4">
        <v>1</v>
      </c>
      <c r="AF8" s="4">
        <v>1</v>
      </c>
    </row>
    <row r="9" spans="1:32" ht="105" customHeight="1" x14ac:dyDescent="0.25">
      <c r="A9" s="181"/>
      <c r="B9" s="181"/>
      <c r="C9" s="96" t="s">
        <v>0</v>
      </c>
      <c r="D9" s="96" t="s">
        <v>348</v>
      </c>
      <c r="E9" s="27">
        <f t="shared" si="0"/>
        <v>0</v>
      </c>
      <c r="F9" s="27">
        <f t="shared" si="1"/>
        <v>1</v>
      </c>
      <c r="G9" s="27">
        <v>0</v>
      </c>
      <c r="H9" s="9" t="s">
        <v>31</v>
      </c>
      <c r="I9" s="9" t="s">
        <v>125</v>
      </c>
      <c r="J9" s="4" t="s">
        <v>25</v>
      </c>
      <c r="K9" s="3" t="s">
        <v>43</v>
      </c>
      <c r="L9" s="3" t="s">
        <v>69</v>
      </c>
      <c r="M9" s="3" t="s">
        <v>234</v>
      </c>
      <c r="N9" s="4">
        <v>3</v>
      </c>
      <c r="O9" s="104">
        <f t="shared" si="2"/>
        <v>1.2E-2</v>
      </c>
      <c r="P9" s="108" t="str">
        <f t="shared" si="3"/>
        <v>1</v>
      </c>
      <c r="Q9" s="4">
        <v>2</v>
      </c>
      <c r="R9" s="4">
        <v>2</v>
      </c>
      <c r="S9" s="4">
        <f t="shared" si="4"/>
        <v>1.7999999999999998</v>
      </c>
      <c r="T9" s="92" t="str">
        <f t="shared" si="5"/>
        <v>BAJO</v>
      </c>
      <c r="U9" s="3" t="s">
        <v>91</v>
      </c>
      <c r="V9" s="4" t="s">
        <v>153</v>
      </c>
      <c r="W9" s="3" t="s">
        <v>55</v>
      </c>
      <c r="X9" s="4">
        <v>1</v>
      </c>
      <c r="Y9" s="4">
        <f t="shared" si="6"/>
        <v>1.7999999999999998</v>
      </c>
      <c r="Z9" s="93" t="str">
        <f t="shared" si="7"/>
        <v>ACEPTABLE</v>
      </c>
      <c r="AA9" s="4">
        <v>0</v>
      </c>
      <c r="AB9" s="4">
        <v>1</v>
      </c>
      <c r="AC9" s="4">
        <v>0</v>
      </c>
      <c r="AD9" s="4">
        <v>1</v>
      </c>
      <c r="AE9" s="4">
        <v>1</v>
      </c>
      <c r="AF9" s="4">
        <v>1</v>
      </c>
    </row>
    <row r="10" spans="1:32" ht="60.6" x14ac:dyDescent="0.25">
      <c r="A10" s="181"/>
      <c r="B10" s="181"/>
      <c r="C10" s="96" t="s">
        <v>0</v>
      </c>
      <c r="D10" s="96" t="s">
        <v>348</v>
      </c>
      <c r="E10" s="27">
        <f t="shared" si="0"/>
        <v>1</v>
      </c>
      <c r="F10" s="27">
        <f t="shared" si="1"/>
        <v>0</v>
      </c>
      <c r="G10" s="27">
        <v>0</v>
      </c>
      <c r="H10" s="9" t="s">
        <v>31</v>
      </c>
      <c r="I10" s="9" t="s">
        <v>41</v>
      </c>
      <c r="J10" s="4" t="s">
        <v>25</v>
      </c>
      <c r="K10" s="3" t="s">
        <v>98</v>
      </c>
      <c r="L10" s="3" t="s">
        <v>104</v>
      </c>
      <c r="M10" s="3" t="s">
        <v>234</v>
      </c>
      <c r="N10" s="4">
        <v>250</v>
      </c>
      <c r="O10" s="104">
        <f t="shared" si="2"/>
        <v>1</v>
      </c>
      <c r="P10" s="108" t="str">
        <f t="shared" si="3"/>
        <v>3</v>
      </c>
      <c r="Q10" s="4">
        <v>1</v>
      </c>
      <c r="R10" s="4">
        <v>1</v>
      </c>
      <c r="S10" s="4">
        <f t="shared" si="4"/>
        <v>1.4000000000000001</v>
      </c>
      <c r="T10" s="92" t="str">
        <f t="shared" si="5"/>
        <v>BAJO</v>
      </c>
      <c r="U10" s="3" t="s">
        <v>99</v>
      </c>
      <c r="V10" s="4" t="s">
        <v>153</v>
      </c>
      <c r="W10" s="3" t="s">
        <v>96</v>
      </c>
      <c r="X10" s="4">
        <v>2</v>
      </c>
      <c r="Y10" s="4">
        <f t="shared" si="6"/>
        <v>2.8000000000000003</v>
      </c>
      <c r="Z10" s="93" t="str">
        <f t="shared" si="7"/>
        <v>ACEPTABLE</v>
      </c>
      <c r="AA10" s="4">
        <v>0</v>
      </c>
      <c r="AB10" s="4">
        <v>1</v>
      </c>
      <c r="AC10" s="4">
        <v>1</v>
      </c>
      <c r="AD10" s="4">
        <v>1</v>
      </c>
      <c r="AE10" s="4">
        <v>1</v>
      </c>
      <c r="AF10" s="4">
        <v>1</v>
      </c>
    </row>
    <row r="11" spans="1:32" ht="105" customHeight="1" x14ac:dyDescent="0.25">
      <c r="A11" s="181"/>
      <c r="B11" s="181"/>
      <c r="C11" s="96" t="s">
        <v>0</v>
      </c>
      <c r="D11" s="96" t="s">
        <v>348</v>
      </c>
      <c r="E11" s="27">
        <f t="shared" si="0"/>
        <v>1</v>
      </c>
      <c r="F11" s="27">
        <f t="shared" si="1"/>
        <v>0</v>
      </c>
      <c r="G11" s="27">
        <v>0</v>
      </c>
      <c r="H11" s="9" t="s">
        <v>33</v>
      </c>
      <c r="I11" s="9" t="s">
        <v>56</v>
      </c>
      <c r="J11" s="4" t="s">
        <v>25</v>
      </c>
      <c r="K11" s="3" t="s">
        <v>39</v>
      </c>
      <c r="L11" s="3" t="s">
        <v>49</v>
      </c>
      <c r="M11" s="3" t="s">
        <v>232</v>
      </c>
      <c r="N11" s="4">
        <v>250</v>
      </c>
      <c r="O11" s="104">
        <f t="shared" si="2"/>
        <v>1</v>
      </c>
      <c r="P11" s="108" t="str">
        <f t="shared" si="3"/>
        <v>3</v>
      </c>
      <c r="Q11" s="4">
        <v>1</v>
      </c>
      <c r="R11" s="4">
        <v>1</v>
      </c>
      <c r="S11" s="4">
        <f t="shared" si="4"/>
        <v>1.4000000000000001</v>
      </c>
      <c r="T11" s="92" t="str">
        <f t="shared" si="5"/>
        <v>BAJO</v>
      </c>
      <c r="U11" s="3" t="s">
        <v>22</v>
      </c>
      <c r="V11" s="4" t="s">
        <v>153</v>
      </c>
      <c r="W11" s="3" t="s">
        <v>85</v>
      </c>
      <c r="X11" s="4">
        <v>1</v>
      </c>
      <c r="Y11" s="4">
        <f t="shared" si="6"/>
        <v>1.4000000000000001</v>
      </c>
      <c r="Z11" s="93" t="str">
        <f t="shared" si="7"/>
        <v>ACEPTABLE</v>
      </c>
      <c r="AA11" s="4">
        <v>0</v>
      </c>
      <c r="AB11" s="4">
        <v>1</v>
      </c>
      <c r="AC11" s="4">
        <v>1</v>
      </c>
      <c r="AD11" s="4">
        <v>1</v>
      </c>
      <c r="AE11" s="4">
        <v>1</v>
      </c>
      <c r="AF11" s="4">
        <v>1</v>
      </c>
    </row>
    <row r="12" spans="1:32" ht="114" customHeight="1" x14ac:dyDescent="0.25">
      <c r="A12" s="181"/>
      <c r="B12" s="181"/>
      <c r="C12" s="96" t="s">
        <v>0</v>
      </c>
      <c r="D12" s="96" t="s">
        <v>348</v>
      </c>
      <c r="E12" s="27">
        <f t="shared" si="0"/>
        <v>0</v>
      </c>
      <c r="F12" s="27">
        <f t="shared" si="1"/>
        <v>1</v>
      </c>
      <c r="G12" s="27">
        <v>0</v>
      </c>
      <c r="H12" s="9" t="s">
        <v>33</v>
      </c>
      <c r="I12" s="9" t="s">
        <v>57</v>
      </c>
      <c r="J12" s="4" t="s">
        <v>25</v>
      </c>
      <c r="K12" s="3" t="s">
        <v>37</v>
      </c>
      <c r="L12" s="3" t="s">
        <v>48</v>
      </c>
      <c r="M12" s="3" t="s">
        <v>232</v>
      </c>
      <c r="N12" s="4">
        <v>12</v>
      </c>
      <c r="O12" s="104">
        <f t="shared" si="2"/>
        <v>4.8000000000000001E-2</v>
      </c>
      <c r="P12" s="108" t="str">
        <f t="shared" si="3"/>
        <v>1</v>
      </c>
      <c r="Q12" s="4">
        <v>2</v>
      </c>
      <c r="R12" s="4">
        <v>2</v>
      </c>
      <c r="S12" s="4">
        <f t="shared" si="4"/>
        <v>1.7999999999999998</v>
      </c>
      <c r="T12" s="92" t="str">
        <f t="shared" si="5"/>
        <v>BAJO</v>
      </c>
      <c r="U12" s="3" t="s">
        <v>92</v>
      </c>
      <c r="V12" s="4" t="s">
        <v>153</v>
      </c>
      <c r="W12" s="3" t="s">
        <v>54</v>
      </c>
      <c r="X12" s="4">
        <v>1</v>
      </c>
      <c r="Y12" s="4">
        <f t="shared" si="6"/>
        <v>1.7999999999999998</v>
      </c>
      <c r="Z12" s="93" t="str">
        <f t="shared" si="7"/>
        <v>ACEPTABLE</v>
      </c>
      <c r="AA12" s="4">
        <v>0</v>
      </c>
      <c r="AB12" s="4">
        <v>1</v>
      </c>
      <c r="AC12" s="4">
        <v>0</v>
      </c>
      <c r="AD12" s="4">
        <v>1</v>
      </c>
      <c r="AE12" s="4">
        <v>1</v>
      </c>
      <c r="AF12" s="4">
        <v>1</v>
      </c>
    </row>
    <row r="13" spans="1:32" ht="68.25" customHeight="1" x14ac:dyDescent="0.25">
      <c r="A13" s="181"/>
      <c r="B13" s="181"/>
      <c r="C13" s="96" t="s">
        <v>0</v>
      </c>
      <c r="D13" s="96" t="s">
        <v>348</v>
      </c>
      <c r="E13" s="27">
        <f t="shared" si="0"/>
        <v>0</v>
      </c>
      <c r="F13" s="27">
        <f t="shared" si="1"/>
        <v>1</v>
      </c>
      <c r="G13" s="27">
        <v>0</v>
      </c>
      <c r="H13" s="9" t="s">
        <v>32</v>
      </c>
      <c r="I13" s="9" t="s">
        <v>58</v>
      </c>
      <c r="J13" s="4" t="s">
        <v>25</v>
      </c>
      <c r="K13" s="3" t="s">
        <v>37</v>
      </c>
      <c r="L13" s="3" t="s">
        <v>69</v>
      </c>
      <c r="M13" s="3" t="s">
        <v>221</v>
      </c>
      <c r="N13" s="4">
        <v>3</v>
      </c>
      <c r="O13" s="104">
        <f t="shared" si="2"/>
        <v>1.2E-2</v>
      </c>
      <c r="P13" s="108" t="str">
        <f t="shared" si="3"/>
        <v>1</v>
      </c>
      <c r="Q13" s="4">
        <v>2</v>
      </c>
      <c r="R13" s="4">
        <v>2</v>
      </c>
      <c r="S13" s="4">
        <f t="shared" si="4"/>
        <v>1.7999999999999998</v>
      </c>
      <c r="T13" s="92" t="str">
        <f t="shared" si="5"/>
        <v>BAJO</v>
      </c>
      <c r="U13" s="3" t="s">
        <v>91</v>
      </c>
      <c r="V13" s="4" t="s">
        <v>153</v>
      </c>
      <c r="W13" s="3" t="s">
        <v>55</v>
      </c>
      <c r="X13" s="4">
        <v>1</v>
      </c>
      <c r="Y13" s="4">
        <f t="shared" si="6"/>
        <v>1.7999999999999998</v>
      </c>
      <c r="Z13" s="93" t="str">
        <f t="shared" si="7"/>
        <v>ACEPTABLE</v>
      </c>
      <c r="AA13" s="4">
        <v>0</v>
      </c>
      <c r="AB13" s="4">
        <v>1</v>
      </c>
      <c r="AC13" s="4">
        <v>1</v>
      </c>
      <c r="AD13" s="4">
        <v>1</v>
      </c>
      <c r="AE13" s="4">
        <v>1</v>
      </c>
      <c r="AF13" s="4">
        <v>1</v>
      </c>
    </row>
    <row r="14" spans="1:32" ht="60.6" x14ac:dyDescent="0.25">
      <c r="A14" s="181"/>
      <c r="B14" s="181"/>
      <c r="C14" s="96" t="s">
        <v>0</v>
      </c>
      <c r="D14" s="96" t="s">
        <v>348</v>
      </c>
      <c r="E14" s="27">
        <f t="shared" si="0"/>
        <v>1</v>
      </c>
      <c r="F14" s="27">
        <f t="shared" si="1"/>
        <v>0</v>
      </c>
      <c r="G14" s="27">
        <v>0</v>
      </c>
      <c r="H14" s="9" t="s">
        <v>61</v>
      </c>
      <c r="I14" s="9" t="s">
        <v>62</v>
      </c>
      <c r="J14" s="4" t="s">
        <v>25</v>
      </c>
      <c r="K14" s="3" t="s">
        <v>126</v>
      </c>
      <c r="L14" s="3" t="s">
        <v>104</v>
      </c>
      <c r="M14" s="3" t="s">
        <v>221</v>
      </c>
      <c r="N14" s="4">
        <v>250</v>
      </c>
      <c r="O14" s="104">
        <f t="shared" si="2"/>
        <v>1</v>
      </c>
      <c r="P14" s="108" t="str">
        <f t="shared" si="3"/>
        <v>3</v>
      </c>
      <c r="Q14" s="4">
        <v>2</v>
      </c>
      <c r="R14" s="4">
        <v>1</v>
      </c>
      <c r="S14" s="4">
        <f t="shared" si="4"/>
        <v>1.9000000000000001</v>
      </c>
      <c r="T14" s="92" t="str">
        <f t="shared" si="5"/>
        <v>BAJO</v>
      </c>
      <c r="U14" s="3" t="s">
        <v>59</v>
      </c>
      <c r="V14" s="4" t="s">
        <v>153</v>
      </c>
      <c r="W14" s="3" t="s">
        <v>78</v>
      </c>
      <c r="X14" s="4">
        <v>1</v>
      </c>
      <c r="Y14" s="4">
        <f t="shared" si="6"/>
        <v>1.9000000000000001</v>
      </c>
      <c r="Z14" s="93" t="str">
        <f t="shared" si="7"/>
        <v>ACEPTABLE</v>
      </c>
      <c r="AA14" s="4">
        <v>0</v>
      </c>
      <c r="AB14" s="4">
        <v>1</v>
      </c>
      <c r="AC14" s="4">
        <v>0</v>
      </c>
      <c r="AD14" s="4">
        <v>0</v>
      </c>
      <c r="AE14" s="4">
        <v>1</v>
      </c>
      <c r="AF14" s="4">
        <v>1</v>
      </c>
    </row>
    <row r="15" spans="1:32" ht="60.6" x14ac:dyDescent="0.25">
      <c r="A15" s="181"/>
      <c r="B15" s="181"/>
      <c r="C15" s="96" t="s">
        <v>0</v>
      </c>
      <c r="D15" s="96" t="s">
        <v>348</v>
      </c>
      <c r="E15" s="27">
        <f t="shared" si="0"/>
        <v>1</v>
      </c>
      <c r="F15" s="27">
        <f t="shared" si="1"/>
        <v>0</v>
      </c>
      <c r="G15" s="27">
        <v>0</v>
      </c>
      <c r="H15" s="9" t="s">
        <v>61</v>
      </c>
      <c r="I15" s="9" t="s">
        <v>87</v>
      </c>
      <c r="J15" s="4" t="s">
        <v>25</v>
      </c>
      <c r="K15" s="3" t="s">
        <v>64</v>
      </c>
      <c r="L15" s="3" t="s">
        <v>65</v>
      </c>
      <c r="M15" s="3" t="s">
        <v>221</v>
      </c>
      <c r="N15" s="4">
        <v>250</v>
      </c>
      <c r="O15" s="104">
        <f t="shared" si="2"/>
        <v>1</v>
      </c>
      <c r="P15" s="108" t="str">
        <f t="shared" si="3"/>
        <v>3</v>
      </c>
      <c r="Q15" s="4">
        <v>1</v>
      </c>
      <c r="R15" s="4">
        <v>1</v>
      </c>
      <c r="S15" s="4">
        <f t="shared" si="4"/>
        <v>1.4000000000000001</v>
      </c>
      <c r="T15" s="92" t="str">
        <f t="shared" si="5"/>
        <v>BAJO</v>
      </c>
      <c r="U15" s="3" t="s">
        <v>88</v>
      </c>
      <c r="V15" s="4" t="s">
        <v>153</v>
      </c>
      <c r="W15" s="3" t="s">
        <v>83</v>
      </c>
      <c r="X15" s="4">
        <v>1</v>
      </c>
      <c r="Y15" s="4">
        <f t="shared" si="6"/>
        <v>1.4000000000000001</v>
      </c>
      <c r="Z15" s="93" t="str">
        <f>IF(Y15&lt;=2,"ACEPTABLE",IF(AND(Y15&gt;2,Y15&lt;6),"MODERADO",IF(AND(Y15&gt;=6),"SIGNIFICATIVO")))</f>
        <v>ACEPTABLE</v>
      </c>
      <c r="AA15" s="4">
        <v>0</v>
      </c>
      <c r="AB15" s="4">
        <v>1</v>
      </c>
      <c r="AC15" s="4">
        <v>0</v>
      </c>
      <c r="AD15" s="4">
        <v>0</v>
      </c>
      <c r="AE15" s="4">
        <v>0</v>
      </c>
      <c r="AF15" s="4">
        <v>1</v>
      </c>
    </row>
    <row r="16" spans="1:32" ht="60.6" x14ac:dyDescent="0.25">
      <c r="A16" s="181"/>
      <c r="B16" s="181"/>
      <c r="C16" s="96" t="s">
        <v>0</v>
      </c>
      <c r="D16" s="96" t="s">
        <v>348</v>
      </c>
      <c r="E16" s="27">
        <f t="shared" si="0"/>
        <v>0</v>
      </c>
      <c r="F16" s="27">
        <f t="shared" si="1"/>
        <v>1</v>
      </c>
      <c r="G16" s="27">
        <v>0</v>
      </c>
      <c r="H16" s="9" t="s">
        <v>63</v>
      </c>
      <c r="I16" s="9" t="s">
        <v>45</v>
      </c>
      <c r="J16" s="4" t="s">
        <v>25</v>
      </c>
      <c r="K16" s="3" t="s">
        <v>37</v>
      </c>
      <c r="L16" s="3" t="s">
        <v>97</v>
      </c>
      <c r="M16" s="3" t="s">
        <v>221</v>
      </c>
      <c r="N16" s="4">
        <v>52</v>
      </c>
      <c r="O16" s="104">
        <f t="shared" si="2"/>
        <v>0.20799999999999999</v>
      </c>
      <c r="P16" s="108" t="str">
        <f t="shared" si="3"/>
        <v>2</v>
      </c>
      <c r="Q16" s="4">
        <v>2</v>
      </c>
      <c r="R16" s="4">
        <v>1</v>
      </c>
      <c r="S16" s="4">
        <f t="shared" si="4"/>
        <v>1.7</v>
      </c>
      <c r="T16" s="92" t="str">
        <f t="shared" si="5"/>
        <v>BAJO</v>
      </c>
      <c r="U16" s="3" t="s">
        <v>93</v>
      </c>
      <c r="V16" s="4" t="s">
        <v>153</v>
      </c>
      <c r="W16" s="3" t="s">
        <v>83</v>
      </c>
      <c r="X16" s="4">
        <v>1</v>
      </c>
      <c r="Y16" s="4">
        <f t="shared" si="6"/>
        <v>1.7</v>
      </c>
      <c r="Z16" s="93" t="str">
        <f t="shared" ref="Z16:Z29" si="8">IF(Y16&lt;=3,"ACEPTABLE",IF(AND(Y16&gt;3,Y16&lt;6),"MODERADO",IF(AND(Y16&gt;=6),"SIGNIFICATIVO")))</f>
        <v>ACEPTABLE</v>
      </c>
      <c r="AA16" s="4">
        <v>1</v>
      </c>
      <c r="AB16" s="4">
        <v>1</v>
      </c>
      <c r="AC16" s="4">
        <v>1</v>
      </c>
      <c r="AD16" s="4">
        <v>1</v>
      </c>
      <c r="AE16" s="4">
        <v>1</v>
      </c>
      <c r="AF16" s="4">
        <v>1</v>
      </c>
    </row>
    <row r="17" spans="1:32" ht="60.6" x14ac:dyDescent="0.25">
      <c r="A17" s="181"/>
      <c r="B17" s="181"/>
      <c r="C17" s="96" t="s">
        <v>0</v>
      </c>
      <c r="D17" s="96" t="s">
        <v>348</v>
      </c>
      <c r="E17" s="27">
        <f t="shared" si="0"/>
        <v>1</v>
      </c>
      <c r="F17" s="27">
        <f t="shared" si="1"/>
        <v>0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126</v>
      </c>
      <c r="L17" s="3" t="s">
        <v>104</v>
      </c>
      <c r="M17" s="3" t="s">
        <v>221</v>
      </c>
      <c r="N17" s="4">
        <v>250</v>
      </c>
      <c r="O17" s="104">
        <f t="shared" si="2"/>
        <v>1</v>
      </c>
      <c r="P17" s="108" t="str">
        <f t="shared" si="3"/>
        <v>3</v>
      </c>
      <c r="Q17" s="4">
        <v>2</v>
      </c>
      <c r="R17" s="4">
        <v>1</v>
      </c>
      <c r="S17" s="4">
        <f t="shared" si="4"/>
        <v>1.9000000000000001</v>
      </c>
      <c r="T17" s="92" t="str">
        <f t="shared" si="5"/>
        <v>BAJO</v>
      </c>
      <c r="U17" s="3" t="s">
        <v>59</v>
      </c>
      <c r="V17" s="4" t="s">
        <v>153</v>
      </c>
      <c r="W17" s="3" t="s">
        <v>78</v>
      </c>
      <c r="X17" s="4">
        <v>1</v>
      </c>
      <c r="Y17" s="4">
        <f t="shared" si="6"/>
        <v>1.9000000000000001</v>
      </c>
      <c r="Z17" s="93" t="str">
        <f t="shared" si="8"/>
        <v>ACEPTABLE</v>
      </c>
      <c r="AA17" s="4">
        <v>0</v>
      </c>
      <c r="AB17" s="4">
        <v>1</v>
      </c>
      <c r="AC17" s="4">
        <v>0</v>
      </c>
      <c r="AD17" s="4">
        <v>0</v>
      </c>
      <c r="AE17" s="4">
        <v>1</v>
      </c>
      <c r="AF17" s="4">
        <v>1</v>
      </c>
    </row>
    <row r="18" spans="1:32" ht="93.75" customHeight="1" x14ac:dyDescent="0.25">
      <c r="A18" s="181"/>
      <c r="B18" s="181"/>
      <c r="C18" s="96" t="s">
        <v>0</v>
      </c>
      <c r="D18" s="96" t="s">
        <v>348</v>
      </c>
      <c r="E18" s="27">
        <f t="shared" si="0"/>
        <v>1</v>
      </c>
      <c r="F18" s="27">
        <f t="shared" si="1"/>
        <v>0</v>
      </c>
      <c r="G18" s="27">
        <v>0</v>
      </c>
      <c r="H18" s="9" t="s">
        <v>63</v>
      </c>
      <c r="I18" s="9" t="s">
        <v>63</v>
      </c>
      <c r="J18" s="4" t="s">
        <v>25</v>
      </c>
      <c r="K18" s="3" t="s">
        <v>66</v>
      </c>
      <c r="L18" s="3" t="s">
        <v>67</v>
      </c>
      <c r="M18" s="3" t="s">
        <v>221</v>
      </c>
      <c r="N18" s="4">
        <v>250</v>
      </c>
      <c r="O18" s="104">
        <f t="shared" si="2"/>
        <v>1</v>
      </c>
      <c r="P18" s="108" t="str">
        <f t="shared" si="3"/>
        <v>3</v>
      </c>
      <c r="Q18" s="4">
        <v>1</v>
      </c>
      <c r="R18" s="4">
        <v>1</v>
      </c>
      <c r="S18" s="4">
        <f t="shared" si="4"/>
        <v>1.4000000000000001</v>
      </c>
      <c r="T18" s="92" t="str">
        <f t="shared" si="5"/>
        <v>BAJO</v>
      </c>
      <c r="U18" s="3" t="s">
        <v>68</v>
      </c>
      <c r="V18" s="4" t="s">
        <v>153</v>
      </c>
      <c r="W18" s="3" t="s">
        <v>83</v>
      </c>
      <c r="X18" s="4">
        <v>1</v>
      </c>
      <c r="Y18" s="4">
        <f t="shared" si="6"/>
        <v>1.4000000000000001</v>
      </c>
      <c r="Z18" s="93" t="str">
        <f t="shared" si="8"/>
        <v>ACEPTABLE</v>
      </c>
      <c r="AA18" s="4">
        <v>0</v>
      </c>
      <c r="AB18" s="4">
        <v>1</v>
      </c>
      <c r="AC18" s="4">
        <v>0</v>
      </c>
      <c r="AD18" s="4">
        <v>0</v>
      </c>
      <c r="AE18" s="4">
        <v>0</v>
      </c>
      <c r="AF18" s="4">
        <v>0</v>
      </c>
    </row>
    <row r="19" spans="1:32" ht="145.5" customHeight="1" x14ac:dyDescent="0.25">
      <c r="A19" s="181"/>
      <c r="B19" s="181"/>
      <c r="C19" s="96" t="s">
        <v>0</v>
      </c>
      <c r="D19" s="96" t="s">
        <v>348</v>
      </c>
      <c r="E19" s="27">
        <f t="shared" si="0"/>
        <v>1</v>
      </c>
      <c r="F19" s="27">
        <f t="shared" si="1"/>
        <v>0</v>
      </c>
      <c r="G19" s="27">
        <v>0</v>
      </c>
      <c r="H19" s="9" t="s">
        <v>239</v>
      </c>
      <c r="I19" s="9" t="s">
        <v>240</v>
      </c>
      <c r="J19" s="4" t="s">
        <v>25</v>
      </c>
      <c r="K19" s="3" t="s">
        <v>66</v>
      </c>
      <c r="L19" s="3" t="s">
        <v>238</v>
      </c>
      <c r="M19" s="3" t="s">
        <v>231</v>
      </c>
      <c r="N19" s="4">
        <v>250</v>
      </c>
      <c r="O19" s="104">
        <f t="shared" si="2"/>
        <v>1</v>
      </c>
      <c r="P19" s="108" t="str">
        <f t="shared" si="3"/>
        <v>3</v>
      </c>
      <c r="Q19" s="4">
        <v>1</v>
      </c>
      <c r="R19" s="4">
        <v>2</v>
      </c>
      <c r="S19" s="4">
        <f t="shared" si="4"/>
        <v>1.7000000000000002</v>
      </c>
      <c r="T19" s="92" t="str">
        <f t="shared" si="5"/>
        <v>BAJO</v>
      </c>
      <c r="U19" s="3" t="s">
        <v>68</v>
      </c>
      <c r="V19" s="4" t="s">
        <v>153</v>
      </c>
      <c r="W19" s="3" t="s">
        <v>83</v>
      </c>
      <c r="X19" s="4">
        <v>1</v>
      </c>
      <c r="Y19" s="4">
        <f t="shared" si="6"/>
        <v>1.7000000000000002</v>
      </c>
      <c r="Z19" s="93" t="str">
        <f t="shared" si="8"/>
        <v>ACEPTABLE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</row>
    <row r="20" spans="1:32" ht="126.75" customHeight="1" x14ac:dyDescent="0.25">
      <c r="A20" s="181"/>
      <c r="B20" s="181"/>
      <c r="C20" s="96" t="s">
        <v>24</v>
      </c>
      <c r="D20" s="96" t="s">
        <v>345</v>
      </c>
      <c r="E20" s="27">
        <f t="shared" si="0"/>
        <v>1</v>
      </c>
      <c r="F20" s="27">
        <f t="shared" si="1"/>
        <v>0</v>
      </c>
      <c r="G20" s="27">
        <v>0</v>
      </c>
      <c r="H20" s="9" t="s">
        <v>34</v>
      </c>
      <c r="I20" s="9" t="s">
        <v>95</v>
      </c>
      <c r="J20" s="4" t="s">
        <v>25</v>
      </c>
      <c r="K20" s="3" t="s">
        <v>35</v>
      </c>
      <c r="L20" s="3" t="s">
        <v>50</v>
      </c>
      <c r="M20" s="3" t="s">
        <v>235</v>
      </c>
      <c r="N20" s="4">
        <v>250</v>
      </c>
      <c r="O20" s="104">
        <f t="shared" si="2"/>
        <v>1</v>
      </c>
      <c r="P20" s="108" t="str">
        <f t="shared" si="3"/>
        <v>3</v>
      </c>
      <c r="Q20" s="4">
        <v>2</v>
      </c>
      <c r="R20" s="4">
        <v>1</v>
      </c>
      <c r="S20" s="4">
        <f t="shared" si="4"/>
        <v>1.9000000000000001</v>
      </c>
      <c r="T20" s="92" t="str">
        <f t="shared" si="5"/>
        <v>BAJO</v>
      </c>
      <c r="U20" s="3" t="s">
        <v>94</v>
      </c>
      <c r="V20" s="4" t="s">
        <v>153</v>
      </c>
      <c r="W20" s="3" t="s">
        <v>84</v>
      </c>
      <c r="X20" s="4">
        <v>1</v>
      </c>
      <c r="Y20" s="4">
        <f t="shared" si="6"/>
        <v>1.9000000000000001</v>
      </c>
      <c r="Z20" s="93" t="str">
        <f t="shared" si="8"/>
        <v>ACEPTABLE</v>
      </c>
      <c r="AA20" s="4">
        <v>1</v>
      </c>
      <c r="AB20" s="4">
        <v>1</v>
      </c>
      <c r="AC20" s="4">
        <v>0</v>
      </c>
      <c r="AD20" s="4">
        <v>0</v>
      </c>
      <c r="AE20" s="4">
        <v>1</v>
      </c>
      <c r="AF20" s="4">
        <v>1</v>
      </c>
    </row>
    <row r="21" spans="1:32" ht="96" customHeight="1" x14ac:dyDescent="0.25">
      <c r="A21" s="181"/>
      <c r="B21" s="181"/>
      <c r="C21" s="96" t="s">
        <v>24</v>
      </c>
      <c r="D21" s="96" t="s">
        <v>345</v>
      </c>
      <c r="E21" s="27">
        <f t="shared" si="0"/>
        <v>1</v>
      </c>
      <c r="F21" s="27">
        <f t="shared" si="1"/>
        <v>0</v>
      </c>
      <c r="G21" s="27">
        <v>0</v>
      </c>
      <c r="H21" s="9" t="s">
        <v>34</v>
      </c>
      <c r="I21" s="9" t="s">
        <v>36</v>
      </c>
      <c r="J21" s="4" t="s">
        <v>25</v>
      </c>
      <c r="K21" s="3" t="s">
        <v>44</v>
      </c>
      <c r="L21" s="3" t="s">
        <v>51</v>
      </c>
      <c r="M21" s="3" t="s">
        <v>235</v>
      </c>
      <c r="N21" s="4">
        <v>250</v>
      </c>
      <c r="O21" s="104">
        <f t="shared" si="2"/>
        <v>1</v>
      </c>
      <c r="P21" s="108" t="str">
        <f t="shared" si="3"/>
        <v>3</v>
      </c>
      <c r="Q21" s="4">
        <v>2</v>
      </c>
      <c r="R21" s="4">
        <v>2</v>
      </c>
      <c r="S21" s="4">
        <f t="shared" si="4"/>
        <v>2.2000000000000002</v>
      </c>
      <c r="T21" s="92" t="str">
        <f t="shared" si="5"/>
        <v>MEDIO</v>
      </c>
      <c r="U21" s="3" t="s">
        <v>80</v>
      </c>
      <c r="V21" s="4" t="s">
        <v>153</v>
      </c>
      <c r="W21" s="3" t="s">
        <v>82</v>
      </c>
      <c r="X21" s="4">
        <v>1</v>
      </c>
      <c r="Y21" s="4">
        <f t="shared" si="6"/>
        <v>2.2000000000000002</v>
      </c>
      <c r="Z21" s="93" t="str">
        <f t="shared" si="8"/>
        <v>ACEPTABLE</v>
      </c>
      <c r="AA21" s="4">
        <v>1</v>
      </c>
      <c r="AB21" s="4">
        <v>1</v>
      </c>
      <c r="AC21" s="4">
        <v>0</v>
      </c>
      <c r="AD21" s="4">
        <v>0</v>
      </c>
      <c r="AE21" s="4">
        <v>1</v>
      </c>
      <c r="AF21" s="4">
        <v>1</v>
      </c>
    </row>
    <row r="22" spans="1:32" ht="86.25" customHeight="1" x14ac:dyDescent="0.25">
      <c r="A22" s="181"/>
      <c r="B22" s="181"/>
      <c r="C22" s="96" t="s">
        <v>24</v>
      </c>
      <c r="D22" s="96" t="s">
        <v>345</v>
      </c>
      <c r="E22" s="27">
        <f t="shared" si="0"/>
        <v>0</v>
      </c>
      <c r="F22" s="27">
        <f t="shared" si="1"/>
        <v>1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37</v>
      </c>
      <c r="L22" s="3" t="s">
        <v>77</v>
      </c>
      <c r="M22" s="3" t="s">
        <v>346</v>
      </c>
      <c r="N22" s="4">
        <v>1</v>
      </c>
      <c r="O22" s="104">
        <f t="shared" si="2"/>
        <v>4.0000000000000001E-3</v>
      </c>
      <c r="P22" s="108" t="str">
        <f t="shared" si="3"/>
        <v>1</v>
      </c>
      <c r="Q22" s="4">
        <v>2</v>
      </c>
      <c r="R22" s="4">
        <v>2</v>
      </c>
      <c r="S22" s="4">
        <f t="shared" si="4"/>
        <v>1.7999999999999998</v>
      </c>
      <c r="T22" s="92" t="str">
        <f t="shared" si="5"/>
        <v>BAJO</v>
      </c>
      <c r="U22" s="3" t="s">
        <v>91</v>
      </c>
      <c r="V22" s="4" t="s">
        <v>153</v>
      </c>
      <c r="W22" s="3" t="s">
        <v>81</v>
      </c>
      <c r="X22" s="4">
        <v>1</v>
      </c>
      <c r="Y22" s="4">
        <f t="shared" si="6"/>
        <v>1.7999999999999998</v>
      </c>
      <c r="Z22" s="93" t="str">
        <f t="shared" si="8"/>
        <v>ACEPTABLE</v>
      </c>
      <c r="AA22" s="4">
        <v>0</v>
      </c>
      <c r="AB22" s="4">
        <v>1</v>
      </c>
      <c r="AC22" s="4">
        <v>0</v>
      </c>
      <c r="AD22" s="4">
        <v>1</v>
      </c>
      <c r="AE22" s="4">
        <v>1</v>
      </c>
      <c r="AF22" s="4">
        <v>1</v>
      </c>
    </row>
    <row r="23" spans="1:32" ht="121.5" customHeight="1" x14ac:dyDescent="0.25">
      <c r="A23" s="181"/>
      <c r="B23" s="181"/>
      <c r="C23" s="96" t="s">
        <v>24</v>
      </c>
      <c r="D23" s="96" t="s">
        <v>345</v>
      </c>
      <c r="E23" s="27">
        <f t="shared" si="0"/>
        <v>0</v>
      </c>
      <c r="F23" s="27">
        <f t="shared" si="1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38</v>
      </c>
      <c r="L23" s="3" t="s">
        <v>52</v>
      </c>
      <c r="M23" s="3" t="s">
        <v>221</v>
      </c>
      <c r="N23" s="4">
        <v>1</v>
      </c>
      <c r="O23" s="104">
        <f t="shared" si="2"/>
        <v>4.0000000000000001E-3</v>
      </c>
      <c r="P23" s="108" t="str">
        <f t="shared" si="3"/>
        <v>1</v>
      </c>
      <c r="Q23" s="4">
        <v>2</v>
      </c>
      <c r="R23" s="4">
        <v>2</v>
      </c>
      <c r="S23" s="4">
        <f t="shared" si="4"/>
        <v>1.7999999999999998</v>
      </c>
      <c r="T23" s="92" t="str">
        <f t="shared" si="5"/>
        <v>BAJO</v>
      </c>
      <c r="U23" s="3" t="s">
        <v>90</v>
      </c>
      <c r="V23" s="4" t="s">
        <v>153</v>
      </c>
      <c r="W23" s="3" t="s">
        <v>81</v>
      </c>
      <c r="X23" s="4">
        <v>1</v>
      </c>
      <c r="Y23" s="4">
        <f t="shared" si="6"/>
        <v>1.7999999999999998</v>
      </c>
      <c r="Z23" s="93" t="str">
        <f t="shared" si="8"/>
        <v>ACEPTABLE</v>
      </c>
      <c r="AA23" s="4">
        <v>0</v>
      </c>
      <c r="AB23" s="4">
        <v>1</v>
      </c>
      <c r="AC23" s="4">
        <v>1</v>
      </c>
      <c r="AD23" s="4">
        <v>1</v>
      </c>
      <c r="AE23" s="4">
        <v>0</v>
      </c>
      <c r="AF23" s="4">
        <v>1</v>
      </c>
    </row>
    <row r="24" spans="1:32" ht="103.5" customHeight="1" x14ac:dyDescent="0.25">
      <c r="A24" s="181"/>
      <c r="B24" s="181"/>
      <c r="C24" s="96" t="s">
        <v>24</v>
      </c>
      <c r="D24" s="96" t="s">
        <v>345</v>
      </c>
      <c r="E24" s="27">
        <f t="shared" si="0"/>
        <v>0</v>
      </c>
      <c r="F24" s="27">
        <f t="shared" si="1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40</v>
      </c>
      <c r="L24" s="3" t="s">
        <v>60</v>
      </c>
      <c r="M24" s="3" t="s">
        <v>221</v>
      </c>
      <c r="N24" s="4">
        <v>1</v>
      </c>
      <c r="O24" s="104">
        <f t="shared" si="2"/>
        <v>4.0000000000000001E-3</v>
      </c>
      <c r="P24" s="108" t="str">
        <f t="shared" si="3"/>
        <v>1</v>
      </c>
      <c r="Q24" s="4">
        <v>3</v>
      </c>
      <c r="R24" s="4">
        <v>3</v>
      </c>
      <c r="S24" s="4">
        <f t="shared" si="4"/>
        <v>2.5999999999999996</v>
      </c>
      <c r="T24" s="92" t="str">
        <f t="shared" si="5"/>
        <v>ALTO</v>
      </c>
      <c r="U24" s="3" t="s">
        <v>70</v>
      </c>
      <c r="V24" s="4" t="s">
        <v>153</v>
      </c>
      <c r="W24" s="3" t="s">
        <v>79</v>
      </c>
      <c r="X24" s="4">
        <v>1</v>
      </c>
      <c r="Y24" s="4">
        <f t="shared" si="6"/>
        <v>2.5999999999999996</v>
      </c>
      <c r="Z24" s="93" t="str">
        <f t="shared" si="8"/>
        <v>ACEPTABLE</v>
      </c>
      <c r="AA24" s="4">
        <v>1</v>
      </c>
      <c r="AB24" s="4">
        <v>1</v>
      </c>
      <c r="AC24" s="4">
        <v>0</v>
      </c>
      <c r="AD24" s="4">
        <v>0</v>
      </c>
      <c r="AE24" s="4">
        <v>1</v>
      </c>
      <c r="AF24" s="4">
        <v>1</v>
      </c>
    </row>
    <row r="25" spans="1:32" ht="100.5" customHeight="1" x14ac:dyDescent="0.25">
      <c r="A25" s="181"/>
      <c r="B25" s="181"/>
      <c r="C25" s="96" t="s">
        <v>24</v>
      </c>
      <c r="D25" s="96" t="s">
        <v>345</v>
      </c>
      <c r="E25" s="27">
        <f t="shared" si="0"/>
        <v>0</v>
      </c>
      <c r="F25" s="27">
        <f t="shared" si="1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37</v>
      </c>
      <c r="L25" s="3" t="s">
        <v>71</v>
      </c>
      <c r="M25" s="3" t="s">
        <v>221</v>
      </c>
      <c r="N25" s="4">
        <v>2</v>
      </c>
      <c r="O25" s="104">
        <f t="shared" si="2"/>
        <v>8.0000000000000002E-3</v>
      </c>
      <c r="P25" s="108" t="str">
        <f t="shared" si="3"/>
        <v>1</v>
      </c>
      <c r="Q25" s="4">
        <v>1</v>
      </c>
      <c r="R25" s="4">
        <v>1</v>
      </c>
      <c r="S25" s="4">
        <f t="shared" si="4"/>
        <v>1</v>
      </c>
      <c r="T25" s="92" t="str">
        <f t="shared" si="5"/>
        <v>BAJO</v>
      </c>
      <c r="U25" s="3" t="s">
        <v>90</v>
      </c>
      <c r="V25" s="4" t="s">
        <v>153</v>
      </c>
      <c r="W25" s="3" t="s">
        <v>84</v>
      </c>
      <c r="X25" s="4">
        <v>1</v>
      </c>
      <c r="Y25" s="4">
        <f t="shared" si="6"/>
        <v>1</v>
      </c>
      <c r="Z25" s="93" t="str">
        <f t="shared" si="8"/>
        <v>ACEPTABLE</v>
      </c>
      <c r="AA25" s="4">
        <v>0</v>
      </c>
      <c r="AB25" s="4">
        <v>0</v>
      </c>
      <c r="AC25" s="4">
        <v>0</v>
      </c>
      <c r="AD25" s="4">
        <v>0</v>
      </c>
      <c r="AE25" s="4">
        <v>1</v>
      </c>
      <c r="AF25" s="4">
        <v>1</v>
      </c>
    </row>
    <row r="26" spans="1:32" ht="96" customHeight="1" x14ac:dyDescent="0.25">
      <c r="A26" s="181"/>
      <c r="B26" s="181"/>
      <c r="C26" s="96" t="s">
        <v>24</v>
      </c>
      <c r="D26" s="96" t="s">
        <v>345</v>
      </c>
      <c r="E26" s="27">
        <f t="shared" si="0"/>
        <v>0</v>
      </c>
      <c r="F26" s="27">
        <f t="shared" si="1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72</v>
      </c>
      <c r="M26" s="3" t="s">
        <v>221</v>
      </c>
      <c r="N26" s="4">
        <v>3</v>
      </c>
      <c r="O26" s="104">
        <f t="shared" si="2"/>
        <v>1.2E-2</v>
      </c>
      <c r="P26" s="108" t="str">
        <f t="shared" si="3"/>
        <v>1</v>
      </c>
      <c r="Q26" s="4">
        <v>1</v>
      </c>
      <c r="R26" s="4">
        <v>1</v>
      </c>
      <c r="S26" s="4">
        <f t="shared" si="4"/>
        <v>1</v>
      </c>
      <c r="T26" s="92" t="str">
        <f t="shared" si="5"/>
        <v>BAJO</v>
      </c>
      <c r="U26" s="3" t="s">
        <v>90</v>
      </c>
      <c r="V26" s="4" t="s">
        <v>153</v>
      </c>
      <c r="W26" s="3" t="s">
        <v>84</v>
      </c>
      <c r="X26" s="4">
        <v>1</v>
      </c>
      <c r="Y26" s="4">
        <f t="shared" si="6"/>
        <v>1</v>
      </c>
      <c r="Z26" s="93" t="str">
        <f t="shared" si="8"/>
        <v>ACEPTABLE</v>
      </c>
      <c r="AA26" s="4">
        <v>0</v>
      </c>
      <c r="AB26" s="4">
        <v>0</v>
      </c>
      <c r="AC26" s="4">
        <v>1</v>
      </c>
      <c r="AD26" s="4">
        <v>1</v>
      </c>
      <c r="AE26" s="4">
        <v>0</v>
      </c>
      <c r="AF26" s="4">
        <v>1</v>
      </c>
    </row>
    <row r="27" spans="1:32" ht="96.75" customHeight="1" x14ac:dyDescent="0.25">
      <c r="A27" s="181"/>
      <c r="B27" s="181"/>
      <c r="C27" s="96" t="s">
        <v>24</v>
      </c>
      <c r="D27" s="96" t="s">
        <v>345</v>
      </c>
      <c r="E27" s="27">
        <f t="shared" si="0"/>
        <v>0</v>
      </c>
      <c r="F27" s="27">
        <f t="shared" si="1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38</v>
      </c>
      <c r="L27" s="3" t="s">
        <v>73</v>
      </c>
      <c r="M27" s="3" t="s">
        <v>221</v>
      </c>
      <c r="N27" s="4">
        <v>1</v>
      </c>
      <c r="O27" s="104">
        <f t="shared" si="2"/>
        <v>4.0000000000000001E-3</v>
      </c>
      <c r="P27" s="108" t="str">
        <f t="shared" si="3"/>
        <v>1</v>
      </c>
      <c r="Q27" s="4">
        <v>1</v>
      </c>
      <c r="R27" s="4">
        <v>1</v>
      </c>
      <c r="S27" s="4">
        <f t="shared" si="4"/>
        <v>1</v>
      </c>
      <c r="T27" s="92" t="str">
        <f t="shared" si="5"/>
        <v>BAJO</v>
      </c>
      <c r="U27" s="3" t="s">
        <v>91</v>
      </c>
      <c r="V27" s="4" t="s">
        <v>153</v>
      </c>
      <c r="W27" s="3" t="s">
        <v>84</v>
      </c>
      <c r="X27" s="4">
        <v>1</v>
      </c>
      <c r="Y27" s="4">
        <f t="shared" si="6"/>
        <v>1</v>
      </c>
      <c r="Z27" s="93" t="str">
        <f t="shared" si="8"/>
        <v>ACEPTABLE</v>
      </c>
      <c r="AA27" s="4">
        <v>0</v>
      </c>
      <c r="AB27" s="4">
        <v>0</v>
      </c>
      <c r="AC27" s="4">
        <v>0</v>
      </c>
      <c r="AD27" s="4">
        <v>1</v>
      </c>
      <c r="AE27" s="4">
        <v>1</v>
      </c>
      <c r="AF27" s="4">
        <v>1</v>
      </c>
    </row>
    <row r="28" spans="1:32" ht="99.75" customHeight="1" x14ac:dyDescent="0.25">
      <c r="A28" s="181"/>
      <c r="B28" s="181"/>
      <c r="C28" s="96" t="s">
        <v>24</v>
      </c>
      <c r="D28" s="96" t="s">
        <v>345</v>
      </c>
      <c r="E28" s="27">
        <f t="shared" si="0"/>
        <v>1</v>
      </c>
      <c r="F28" s="27">
        <f t="shared" si="1"/>
        <v>0</v>
      </c>
      <c r="G28" s="27">
        <v>0</v>
      </c>
      <c r="H28" s="9" t="s">
        <v>31</v>
      </c>
      <c r="I28" s="9" t="s">
        <v>41</v>
      </c>
      <c r="J28" s="4" t="s">
        <v>25</v>
      </c>
      <c r="K28" s="3" t="s">
        <v>126</v>
      </c>
      <c r="L28" s="3" t="s">
        <v>104</v>
      </c>
      <c r="M28" s="3" t="s">
        <v>221</v>
      </c>
      <c r="N28" s="4">
        <v>250</v>
      </c>
      <c r="O28" s="104">
        <f t="shared" si="2"/>
        <v>1</v>
      </c>
      <c r="P28" s="108" t="str">
        <f t="shared" si="3"/>
        <v>3</v>
      </c>
      <c r="Q28" s="4">
        <v>1</v>
      </c>
      <c r="R28" s="4">
        <v>1</v>
      </c>
      <c r="S28" s="4">
        <f t="shared" si="4"/>
        <v>1.4000000000000001</v>
      </c>
      <c r="T28" s="92" t="str">
        <f t="shared" si="5"/>
        <v>BAJO</v>
      </c>
      <c r="U28" s="3" t="s">
        <v>99</v>
      </c>
      <c r="V28" s="4" t="s">
        <v>153</v>
      </c>
      <c r="W28" s="3" t="s">
        <v>96</v>
      </c>
      <c r="X28" s="4">
        <v>2</v>
      </c>
      <c r="Y28" s="4">
        <f t="shared" si="6"/>
        <v>2.8000000000000003</v>
      </c>
      <c r="Z28" s="93" t="str">
        <f t="shared" si="8"/>
        <v>ACEPTABLE</v>
      </c>
      <c r="AA28" s="4">
        <v>0</v>
      </c>
      <c r="AB28" s="4">
        <v>1</v>
      </c>
      <c r="AC28" s="4">
        <v>1</v>
      </c>
      <c r="AD28" s="4">
        <v>1</v>
      </c>
      <c r="AE28" s="4">
        <v>1</v>
      </c>
      <c r="AF28" s="4">
        <v>1</v>
      </c>
    </row>
    <row r="29" spans="1:32" ht="106.5" customHeight="1" x14ac:dyDescent="0.25">
      <c r="A29" s="181"/>
      <c r="B29" s="181"/>
      <c r="C29" s="96" t="s">
        <v>24</v>
      </c>
      <c r="D29" s="96" t="s">
        <v>345</v>
      </c>
      <c r="E29" s="27">
        <f t="shared" si="0"/>
        <v>1</v>
      </c>
      <c r="F29" s="27">
        <f t="shared" si="1"/>
        <v>0</v>
      </c>
      <c r="G29" s="27">
        <v>0</v>
      </c>
      <c r="H29" s="9" t="s">
        <v>61</v>
      </c>
      <c r="I29" s="9" t="s">
        <v>62</v>
      </c>
      <c r="J29" s="4" t="s">
        <v>25</v>
      </c>
      <c r="K29" s="3" t="s">
        <v>127</v>
      </c>
      <c r="L29" s="3" t="s">
        <v>104</v>
      </c>
      <c r="M29" s="3" t="s">
        <v>221</v>
      </c>
      <c r="N29" s="4">
        <v>250</v>
      </c>
      <c r="O29" s="104">
        <f t="shared" si="2"/>
        <v>1</v>
      </c>
      <c r="P29" s="108" t="str">
        <f t="shared" si="3"/>
        <v>3</v>
      </c>
      <c r="Q29" s="4">
        <v>2</v>
      </c>
      <c r="R29" s="4">
        <v>1</v>
      </c>
      <c r="S29" s="4">
        <f t="shared" si="4"/>
        <v>1.9000000000000001</v>
      </c>
      <c r="T29" s="92" t="str">
        <f t="shared" si="5"/>
        <v>BAJO</v>
      </c>
      <c r="U29" s="3" t="s">
        <v>100</v>
      </c>
      <c r="V29" s="4" t="s">
        <v>153</v>
      </c>
      <c r="W29" s="3" t="s">
        <v>78</v>
      </c>
      <c r="X29" s="4">
        <v>1</v>
      </c>
      <c r="Y29" s="4">
        <f t="shared" si="6"/>
        <v>1.9000000000000001</v>
      </c>
      <c r="Z29" s="93" t="str">
        <f t="shared" si="8"/>
        <v>ACEPTABLE</v>
      </c>
      <c r="AA29" s="4">
        <v>0</v>
      </c>
      <c r="AB29" s="4">
        <v>1</v>
      </c>
      <c r="AC29" s="4">
        <v>0</v>
      </c>
      <c r="AD29" s="4">
        <v>0</v>
      </c>
      <c r="AE29" s="4">
        <v>1</v>
      </c>
      <c r="AF29" s="4">
        <v>1</v>
      </c>
    </row>
    <row r="30" spans="1:32" ht="93" customHeight="1" x14ac:dyDescent="0.25">
      <c r="A30" s="181"/>
      <c r="B30" s="181"/>
      <c r="C30" s="96" t="s">
        <v>24</v>
      </c>
      <c r="D30" s="96" t="s">
        <v>345</v>
      </c>
      <c r="E30" s="27">
        <f t="shared" si="0"/>
        <v>1</v>
      </c>
      <c r="F30" s="27">
        <f t="shared" si="1"/>
        <v>0</v>
      </c>
      <c r="G30" s="27">
        <v>0</v>
      </c>
      <c r="H30" s="9" t="s">
        <v>61</v>
      </c>
      <c r="I30" s="9" t="s">
        <v>87</v>
      </c>
      <c r="J30" s="4" t="s">
        <v>25</v>
      </c>
      <c r="K30" s="3" t="s">
        <v>64</v>
      </c>
      <c r="L30" s="3" t="s">
        <v>65</v>
      </c>
      <c r="M30" s="3" t="s">
        <v>221</v>
      </c>
      <c r="N30" s="4">
        <v>250</v>
      </c>
      <c r="O30" s="104">
        <f t="shared" si="2"/>
        <v>1</v>
      </c>
      <c r="P30" s="108" t="str">
        <f t="shared" si="3"/>
        <v>3</v>
      </c>
      <c r="Q30" s="4">
        <v>1</v>
      </c>
      <c r="R30" s="4">
        <v>1</v>
      </c>
      <c r="S30" s="4">
        <f t="shared" si="4"/>
        <v>1.4000000000000001</v>
      </c>
      <c r="T30" s="92" t="str">
        <f t="shared" si="5"/>
        <v>BAJO</v>
      </c>
      <c r="U30" s="3" t="s">
        <v>88</v>
      </c>
      <c r="V30" s="4" t="s">
        <v>153</v>
      </c>
      <c r="W30" s="3" t="s">
        <v>83</v>
      </c>
      <c r="X30" s="4">
        <v>1</v>
      </c>
      <c r="Y30" s="4">
        <f t="shared" si="6"/>
        <v>1.4000000000000001</v>
      </c>
      <c r="Z30" s="93" t="str">
        <f>IF(Y30&lt;=2,"ACEPTABLE",IF(AND(Y30&gt;2,Y30&lt;6),"MODERADO",IF(AND(Y30&gt;=6),"SIGNIFICATIVO")))</f>
        <v>ACEPTABLE</v>
      </c>
      <c r="AA30" s="4">
        <v>0</v>
      </c>
      <c r="AB30" s="4">
        <v>1</v>
      </c>
      <c r="AC30" s="4">
        <v>0</v>
      </c>
      <c r="AD30" s="4">
        <v>0</v>
      </c>
      <c r="AE30" s="4">
        <v>0</v>
      </c>
      <c r="AF30" s="4">
        <v>1</v>
      </c>
    </row>
    <row r="31" spans="1:32" ht="93.75" customHeight="1" x14ac:dyDescent="0.25">
      <c r="A31" s="181"/>
      <c r="B31" s="181"/>
      <c r="C31" s="96" t="s">
        <v>24</v>
      </c>
      <c r="D31" s="96" t="s">
        <v>345</v>
      </c>
      <c r="E31" s="27">
        <f t="shared" si="0"/>
        <v>0</v>
      </c>
      <c r="F31" s="27">
        <f t="shared" si="1"/>
        <v>1</v>
      </c>
      <c r="G31" s="27">
        <v>0</v>
      </c>
      <c r="H31" s="9" t="s">
        <v>31</v>
      </c>
      <c r="I31" s="9" t="s">
        <v>105</v>
      </c>
      <c r="J31" s="4" t="s">
        <v>25</v>
      </c>
      <c r="K31" s="3" t="s">
        <v>101</v>
      </c>
      <c r="L31" s="3" t="s">
        <v>103</v>
      </c>
      <c r="M31" s="3" t="s">
        <v>221</v>
      </c>
      <c r="N31" s="4">
        <v>52</v>
      </c>
      <c r="O31" s="104">
        <f t="shared" si="2"/>
        <v>0.20799999999999999</v>
      </c>
      <c r="P31" s="108" t="str">
        <f t="shared" si="3"/>
        <v>2</v>
      </c>
      <c r="Q31" s="4">
        <v>1</v>
      </c>
      <c r="R31" s="4">
        <v>1</v>
      </c>
      <c r="S31" s="4">
        <f t="shared" si="4"/>
        <v>1.2</v>
      </c>
      <c r="T31" s="92" t="str">
        <f>IF(S31&lt;=1.9,"BAJO",IF(AND(S31&gt;1.9,S31&lt;2.5),"MEDIO",IF(AND(S31&gt;=2.5),"ALTO")))</f>
        <v>BAJO</v>
      </c>
      <c r="U31" s="3" t="s">
        <v>89</v>
      </c>
      <c r="V31" s="4" t="s">
        <v>153</v>
      </c>
      <c r="W31" s="3" t="s">
        <v>83</v>
      </c>
      <c r="X31" s="4">
        <v>1</v>
      </c>
      <c r="Y31" s="4">
        <f t="shared" si="6"/>
        <v>1.2</v>
      </c>
      <c r="Z31" s="93" t="str">
        <f>IF(Y31&lt;=3,"ACEPTABLE",IF(AND(Y31&gt;3,Y31&lt;6),"MODERADO",IF(AND(Y31&gt;=6),"SIGNIFICATIVO")))</f>
        <v>ACEPTABLE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1</v>
      </c>
    </row>
    <row r="32" spans="1:32" ht="95.25" customHeight="1" x14ac:dyDescent="0.25">
      <c r="A32" s="181"/>
      <c r="B32" s="181"/>
      <c r="C32" s="96" t="s">
        <v>24</v>
      </c>
      <c r="D32" s="96" t="s">
        <v>345</v>
      </c>
      <c r="E32" s="27">
        <f t="shared" si="0"/>
        <v>0</v>
      </c>
      <c r="F32" s="27">
        <f t="shared" si="1"/>
        <v>1</v>
      </c>
      <c r="G32" s="27">
        <v>0</v>
      </c>
      <c r="H32" s="9" t="s">
        <v>107</v>
      </c>
      <c r="I32" s="9" t="s">
        <v>106</v>
      </c>
      <c r="J32" s="4" t="s">
        <v>25</v>
      </c>
      <c r="K32" s="3" t="s">
        <v>108</v>
      </c>
      <c r="L32" s="3" t="s">
        <v>109</v>
      </c>
      <c r="M32" s="3" t="s">
        <v>221</v>
      </c>
      <c r="N32" s="4">
        <v>12</v>
      </c>
      <c r="O32" s="104">
        <f t="shared" si="2"/>
        <v>4.8000000000000001E-2</v>
      </c>
      <c r="P32" s="108" t="str">
        <f t="shared" si="3"/>
        <v>1</v>
      </c>
      <c r="Q32" s="4">
        <v>1</v>
      </c>
      <c r="R32" s="4">
        <v>1</v>
      </c>
      <c r="S32" s="4">
        <f t="shared" si="4"/>
        <v>1</v>
      </c>
      <c r="T32" s="92" t="str">
        <f t="shared" ref="T32:T39" si="9">IF(S32&lt;=2,"BAJO",IF(AND(S32&gt;2,S32&lt;2.5),"MEDIO",IF(AND(S32&gt;=2.5),"ALTO")))</f>
        <v>BAJO</v>
      </c>
      <c r="U32" s="3" t="s">
        <v>88</v>
      </c>
      <c r="V32" s="4" t="s">
        <v>153</v>
      </c>
      <c r="W32" s="3" t="s">
        <v>110</v>
      </c>
      <c r="X32" s="4">
        <v>2</v>
      </c>
      <c r="Y32" s="4">
        <f t="shared" si="6"/>
        <v>2</v>
      </c>
      <c r="Z32" s="93" t="str">
        <f>IF(Y32&lt;=2,"ACEPTABLE",IF(AND(Y32&gt;2,Y32&lt;6),"MODERADO",IF(AND(Y32&gt;=6),"SIGNIFICATIVO")))</f>
        <v>ACEPTABLE</v>
      </c>
      <c r="AA32" s="4">
        <v>0</v>
      </c>
      <c r="AB32" s="4">
        <v>1</v>
      </c>
      <c r="AC32" s="4">
        <v>0</v>
      </c>
      <c r="AD32" s="4">
        <v>0</v>
      </c>
      <c r="AE32" s="4">
        <v>1</v>
      </c>
      <c r="AF32" s="4">
        <v>1</v>
      </c>
    </row>
    <row r="33" spans="1:32" ht="60.6" x14ac:dyDescent="0.25">
      <c r="A33" s="181"/>
      <c r="B33" s="181"/>
      <c r="C33" s="96" t="s">
        <v>0</v>
      </c>
      <c r="D33" s="96" t="s">
        <v>244</v>
      </c>
      <c r="E33" s="27">
        <f t="shared" si="0"/>
        <v>0</v>
      </c>
      <c r="F33" s="27">
        <f t="shared" si="1"/>
        <v>1</v>
      </c>
      <c r="G33" s="27">
        <v>0</v>
      </c>
      <c r="H33" s="9" t="s">
        <v>359</v>
      </c>
      <c r="I33" s="9" t="s">
        <v>360</v>
      </c>
      <c r="J33" s="4" t="s">
        <v>25</v>
      </c>
      <c r="K33" s="3" t="s">
        <v>359</v>
      </c>
      <c r="L33" s="3" t="s">
        <v>360</v>
      </c>
      <c r="M33" s="3" t="s">
        <v>347</v>
      </c>
      <c r="N33" s="4">
        <v>5</v>
      </c>
      <c r="O33" s="104">
        <f t="shared" si="2"/>
        <v>0.02</v>
      </c>
      <c r="P33" s="108" t="str">
        <f t="shared" si="3"/>
        <v>1</v>
      </c>
      <c r="Q33" s="4">
        <v>2</v>
      </c>
      <c r="R33" s="4">
        <v>3</v>
      </c>
      <c r="S33" s="4">
        <f t="shared" si="4"/>
        <v>2.0999999999999996</v>
      </c>
      <c r="T33" s="92" t="str">
        <f t="shared" si="9"/>
        <v>MEDIO</v>
      </c>
      <c r="U33" s="3" t="s">
        <v>68</v>
      </c>
      <c r="V33" s="4" t="s">
        <v>153</v>
      </c>
      <c r="W33" s="3" t="s">
        <v>83</v>
      </c>
      <c r="X33" s="4">
        <v>1</v>
      </c>
      <c r="Y33" s="4">
        <f t="shared" si="6"/>
        <v>2.0999999999999996</v>
      </c>
      <c r="Z33" s="93" t="str">
        <f t="shared" ref="Z33:Z39" si="10">IF(Y33&lt;=3,"ACEPTABLE",IF(AND(Y33&gt;3,Y33&lt;6),"MODERADO",IF(AND(Y33&gt;=6),"SIGNIFICATIVO")))</f>
        <v>ACEPTABLE</v>
      </c>
      <c r="AA33" s="4">
        <v>0</v>
      </c>
      <c r="AB33" s="4">
        <v>1</v>
      </c>
      <c r="AC33" s="4">
        <v>0</v>
      </c>
      <c r="AD33" s="4">
        <v>0</v>
      </c>
      <c r="AE33" s="4">
        <v>0</v>
      </c>
      <c r="AF33" s="4">
        <v>0</v>
      </c>
    </row>
    <row r="34" spans="1:32" ht="102" customHeight="1" x14ac:dyDescent="0.25">
      <c r="A34" s="181"/>
      <c r="B34" s="181"/>
      <c r="C34" s="96" t="s">
        <v>0</v>
      </c>
      <c r="D34" s="96" t="s">
        <v>244</v>
      </c>
      <c r="E34" s="27">
        <f t="shared" si="0"/>
        <v>0</v>
      </c>
      <c r="F34" s="27">
        <f t="shared" si="1"/>
        <v>1</v>
      </c>
      <c r="G34" s="27">
        <v>0</v>
      </c>
      <c r="H34" s="9" t="s">
        <v>246</v>
      </c>
      <c r="I34" s="9" t="s">
        <v>242</v>
      </c>
      <c r="J34" s="4" t="s">
        <v>25</v>
      </c>
      <c r="K34" s="3" t="s">
        <v>257</v>
      </c>
      <c r="L34" s="3" t="s">
        <v>265</v>
      </c>
      <c r="M34" s="3" t="s">
        <v>347</v>
      </c>
      <c r="N34" s="4">
        <v>1</v>
      </c>
      <c r="O34" s="104">
        <f t="shared" si="2"/>
        <v>4.0000000000000001E-3</v>
      </c>
      <c r="P34" s="108" t="str">
        <f t="shared" si="3"/>
        <v>1</v>
      </c>
      <c r="Q34" s="4">
        <v>2</v>
      </c>
      <c r="R34" s="4">
        <v>2</v>
      </c>
      <c r="S34" s="4">
        <f t="shared" si="4"/>
        <v>1.7999999999999998</v>
      </c>
      <c r="T34" s="92" t="str">
        <f t="shared" si="9"/>
        <v>BAJO</v>
      </c>
      <c r="U34" s="3" t="s">
        <v>68</v>
      </c>
      <c r="V34" s="4" t="s">
        <v>153</v>
      </c>
      <c r="W34" s="3" t="s">
        <v>83</v>
      </c>
      <c r="X34" s="4">
        <v>1</v>
      </c>
      <c r="Y34" s="4">
        <f t="shared" si="6"/>
        <v>1.7999999999999998</v>
      </c>
      <c r="Z34" s="93" t="str">
        <f t="shared" si="10"/>
        <v>ACEPTABLE</v>
      </c>
      <c r="AA34" s="4">
        <v>0</v>
      </c>
      <c r="AB34" s="4">
        <v>1</v>
      </c>
      <c r="AC34" s="4">
        <v>0</v>
      </c>
      <c r="AD34" s="4">
        <v>0</v>
      </c>
      <c r="AE34" s="4">
        <v>0</v>
      </c>
      <c r="AF34" s="4">
        <v>0</v>
      </c>
    </row>
    <row r="35" spans="1:32" ht="91.8" x14ac:dyDescent="0.25">
      <c r="A35" s="181"/>
      <c r="B35" s="181"/>
      <c r="C35" s="96" t="s">
        <v>24</v>
      </c>
      <c r="D35" s="96" t="s">
        <v>149</v>
      </c>
      <c r="E35" s="27">
        <f t="shared" si="0"/>
        <v>1</v>
      </c>
      <c r="F35" s="27">
        <f t="shared" si="1"/>
        <v>0</v>
      </c>
      <c r="G35" s="27">
        <v>0</v>
      </c>
      <c r="H35" s="9" t="s">
        <v>247</v>
      </c>
      <c r="I35" s="9" t="s">
        <v>242</v>
      </c>
      <c r="J35" s="4" t="s">
        <v>25</v>
      </c>
      <c r="K35" s="3" t="s">
        <v>258</v>
      </c>
      <c r="L35" s="3" t="s">
        <v>266</v>
      </c>
      <c r="M35" s="3" t="s">
        <v>347</v>
      </c>
      <c r="N35" s="4">
        <v>250</v>
      </c>
      <c r="O35" s="104">
        <f t="shared" si="2"/>
        <v>1</v>
      </c>
      <c r="P35" s="108" t="str">
        <f t="shared" si="3"/>
        <v>3</v>
      </c>
      <c r="Q35" s="4">
        <v>2</v>
      </c>
      <c r="R35" s="4">
        <v>2</v>
      </c>
      <c r="S35" s="4">
        <f t="shared" si="4"/>
        <v>2.2000000000000002</v>
      </c>
      <c r="T35" s="92" t="str">
        <f t="shared" si="9"/>
        <v>MEDIO</v>
      </c>
      <c r="U35" s="3" t="s">
        <v>68</v>
      </c>
      <c r="V35" s="4" t="s">
        <v>153</v>
      </c>
      <c r="W35" s="3" t="s">
        <v>83</v>
      </c>
      <c r="X35" s="4">
        <v>1</v>
      </c>
      <c r="Y35" s="4">
        <f t="shared" si="6"/>
        <v>2.2000000000000002</v>
      </c>
      <c r="Z35" s="93" t="str">
        <f t="shared" si="10"/>
        <v>ACEPTABLE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</row>
    <row r="36" spans="1:32" ht="71.400000000000006" x14ac:dyDescent="0.25">
      <c r="A36" s="181"/>
      <c r="B36" s="181"/>
      <c r="C36" s="96" t="s">
        <v>24</v>
      </c>
      <c r="D36" s="96" t="s">
        <v>149</v>
      </c>
      <c r="E36" s="27">
        <f t="shared" si="0"/>
        <v>0</v>
      </c>
      <c r="F36" s="27">
        <f t="shared" si="1"/>
        <v>1</v>
      </c>
      <c r="G36" s="27">
        <v>0</v>
      </c>
      <c r="H36" s="9" t="s">
        <v>248</v>
      </c>
      <c r="I36" s="9" t="s">
        <v>242</v>
      </c>
      <c r="J36" s="4" t="s">
        <v>25</v>
      </c>
      <c r="K36" s="3" t="s">
        <v>259</v>
      </c>
      <c r="L36" s="3" t="s">
        <v>241</v>
      </c>
      <c r="M36" s="3" t="s">
        <v>347</v>
      </c>
      <c r="N36" s="4">
        <v>10</v>
      </c>
      <c r="O36" s="104">
        <f t="shared" si="2"/>
        <v>0.04</v>
      </c>
      <c r="P36" s="108" t="str">
        <f t="shared" si="3"/>
        <v>1</v>
      </c>
      <c r="Q36" s="4">
        <v>2</v>
      </c>
      <c r="R36" s="4">
        <v>2</v>
      </c>
      <c r="S36" s="4">
        <f t="shared" si="4"/>
        <v>1.7999999999999998</v>
      </c>
      <c r="T36" s="92" t="str">
        <f t="shared" si="9"/>
        <v>BAJO</v>
      </c>
      <c r="U36" s="3" t="s">
        <v>68</v>
      </c>
      <c r="V36" s="4" t="s">
        <v>153</v>
      </c>
      <c r="W36" s="3" t="s">
        <v>83</v>
      </c>
      <c r="X36" s="4">
        <v>1</v>
      </c>
      <c r="Y36" s="4">
        <f t="shared" si="6"/>
        <v>1.7999999999999998</v>
      </c>
      <c r="Z36" s="93" t="str">
        <f t="shared" si="10"/>
        <v>ACEPTABLE</v>
      </c>
      <c r="AA36" s="4">
        <v>0</v>
      </c>
      <c r="AB36" s="4">
        <v>1</v>
      </c>
      <c r="AC36" s="4">
        <v>0</v>
      </c>
      <c r="AD36" s="4">
        <v>0</v>
      </c>
      <c r="AE36" s="4">
        <v>0</v>
      </c>
      <c r="AF36" s="4">
        <v>0</v>
      </c>
    </row>
    <row r="37" spans="1:32" ht="61.2" x14ac:dyDescent="0.25">
      <c r="A37" s="181"/>
      <c r="B37" s="181"/>
      <c r="C37" s="96" t="s">
        <v>24</v>
      </c>
      <c r="D37" s="96" t="s">
        <v>149</v>
      </c>
      <c r="E37" s="27">
        <f t="shared" si="0"/>
        <v>1</v>
      </c>
      <c r="F37" s="27">
        <f t="shared" si="1"/>
        <v>0</v>
      </c>
      <c r="G37" s="27">
        <v>0</v>
      </c>
      <c r="H37" s="9" t="s">
        <v>249</v>
      </c>
      <c r="I37" s="9" t="s">
        <v>254</v>
      </c>
      <c r="J37" s="4" t="s">
        <v>25</v>
      </c>
      <c r="K37" s="3" t="s">
        <v>260</v>
      </c>
      <c r="L37" s="3" t="s">
        <v>266</v>
      </c>
      <c r="M37" s="3" t="s">
        <v>347</v>
      </c>
      <c r="N37" s="4">
        <v>250</v>
      </c>
      <c r="O37" s="104">
        <f t="shared" si="2"/>
        <v>1</v>
      </c>
      <c r="P37" s="108" t="str">
        <f t="shared" si="3"/>
        <v>3</v>
      </c>
      <c r="Q37" s="4">
        <v>2</v>
      </c>
      <c r="R37" s="4">
        <v>2</v>
      </c>
      <c r="S37" s="4">
        <f t="shared" si="4"/>
        <v>2.2000000000000002</v>
      </c>
      <c r="T37" s="92" t="str">
        <f t="shared" si="9"/>
        <v>MEDIO</v>
      </c>
      <c r="U37" s="3" t="s">
        <v>68</v>
      </c>
      <c r="V37" s="4" t="s">
        <v>153</v>
      </c>
      <c r="W37" s="3" t="s">
        <v>83</v>
      </c>
      <c r="X37" s="4">
        <v>1</v>
      </c>
      <c r="Y37" s="4">
        <f t="shared" si="6"/>
        <v>2.2000000000000002</v>
      </c>
      <c r="Z37" s="93" t="str">
        <f t="shared" si="10"/>
        <v>ACEPTABLE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</row>
    <row r="38" spans="1:32" ht="96.75" customHeight="1" x14ac:dyDescent="0.25">
      <c r="A38" s="181"/>
      <c r="B38" s="181"/>
      <c r="C38" s="96" t="s">
        <v>0</v>
      </c>
      <c r="D38" s="96" t="s">
        <v>244</v>
      </c>
      <c r="E38" s="27">
        <f t="shared" si="0"/>
        <v>1</v>
      </c>
      <c r="F38" s="27">
        <f t="shared" si="1"/>
        <v>0</v>
      </c>
      <c r="G38" s="27">
        <v>0</v>
      </c>
      <c r="H38" s="9" t="s">
        <v>250</v>
      </c>
      <c r="I38" s="9" t="s">
        <v>242</v>
      </c>
      <c r="J38" s="4" t="s">
        <v>25</v>
      </c>
      <c r="K38" s="3" t="s">
        <v>261</v>
      </c>
      <c r="L38" s="3" t="s">
        <v>265</v>
      </c>
      <c r="M38" s="3" t="s">
        <v>347</v>
      </c>
      <c r="N38" s="4">
        <v>250</v>
      </c>
      <c r="O38" s="104">
        <f t="shared" si="2"/>
        <v>1</v>
      </c>
      <c r="P38" s="108" t="str">
        <f t="shared" si="3"/>
        <v>3</v>
      </c>
      <c r="Q38" s="4">
        <v>2</v>
      </c>
      <c r="R38" s="4">
        <v>2</v>
      </c>
      <c r="S38" s="4">
        <f t="shared" si="4"/>
        <v>2.2000000000000002</v>
      </c>
      <c r="T38" s="92" t="str">
        <f t="shared" si="9"/>
        <v>MEDIO</v>
      </c>
      <c r="U38" s="3" t="s">
        <v>68</v>
      </c>
      <c r="V38" s="4" t="s">
        <v>153</v>
      </c>
      <c r="W38" s="3" t="s">
        <v>83</v>
      </c>
      <c r="X38" s="4">
        <v>1</v>
      </c>
      <c r="Y38" s="4">
        <f t="shared" si="6"/>
        <v>2.2000000000000002</v>
      </c>
      <c r="Z38" s="93" t="str">
        <f t="shared" si="10"/>
        <v>ACEPTABLE</v>
      </c>
      <c r="AA38" s="4">
        <v>0</v>
      </c>
      <c r="AB38" s="4">
        <v>1</v>
      </c>
      <c r="AC38" s="4">
        <v>0</v>
      </c>
      <c r="AD38" s="4">
        <v>0</v>
      </c>
      <c r="AE38" s="4">
        <v>0</v>
      </c>
      <c r="AF38" s="4">
        <v>0</v>
      </c>
    </row>
    <row r="39" spans="1:32" ht="96.75" customHeight="1" x14ac:dyDescent="0.25">
      <c r="A39" s="181"/>
      <c r="B39" s="181"/>
      <c r="C39" s="96" t="s">
        <v>0</v>
      </c>
      <c r="D39" s="96" t="s">
        <v>244</v>
      </c>
      <c r="E39" s="27">
        <f t="shared" si="0"/>
        <v>0</v>
      </c>
      <c r="F39" s="27">
        <f t="shared" si="1"/>
        <v>1</v>
      </c>
      <c r="G39" s="27">
        <v>0</v>
      </c>
      <c r="H39" s="9" t="s">
        <v>252</v>
      </c>
      <c r="I39" s="9" t="s">
        <v>255</v>
      </c>
      <c r="J39" s="4" t="s">
        <v>25</v>
      </c>
      <c r="K39" s="3" t="s">
        <v>263</v>
      </c>
      <c r="L39" s="3" t="s">
        <v>265</v>
      </c>
      <c r="M39" s="3" t="s">
        <v>347</v>
      </c>
      <c r="N39" s="4">
        <v>1</v>
      </c>
      <c r="O39" s="104">
        <f t="shared" si="2"/>
        <v>4.0000000000000001E-3</v>
      </c>
      <c r="P39" s="108" t="str">
        <f t="shared" si="3"/>
        <v>1</v>
      </c>
      <c r="Q39" s="4">
        <v>2</v>
      </c>
      <c r="R39" s="4">
        <v>2</v>
      </c>
      <c r="S39" s="4">
        <f t="shared" si="4"/>
        <v>1.7999999999999998</v>
      </c>
      <c r="T39" s="92" t="str">
        <f t="shared" si="9"/>
        <v>BAJO</v>
      </c>
      <c r="U39" s="3" t="s">
        <v>68</v>
      </c>
      <c r="V39" s="4" t="s">
        <v>153</v>
      </c>
      <c r="W39" s="3" t="s">
        <v>83</v>
      </c>
      <c r="X39" s="4">
        <v>1</v>
      </c>
      <c r="Y39" s="4">
        <f t="shared" si="6"/>
        <v>1.7999999999999998</v>
      </c>
      <c r="Z39" s="93" t="str">
        <f t="shared" si="10"/>
        <v>ACEPTABLE</v>
      </c>
      <c r="AA39" s="4">
        <v>0</v>
      </c>
      <c r="AB39" s="4">
        <v>1</v>
      </c>
      <c r="AC39" s="4">
        <v>0</v>
      </c>
      <c r="AD39" s="4">
        <v>0</v>
      </c>
      <c r="AE39" s="4">
        <v>0</v>
      </c>
      <c r="AF39" s="4">
        <v>0</v>
      </c>
    </row>
  </sheetData>
  <mergeCells count="45">
    <mergeCell ref="B2:AC3"/>
    <mergeCell ref="A1:A3"/>
    <mergeCell ref="AE1:AF1"/>
    <mergeCell ref="AE2:AF2"/>
    <mergeCell ref="AE3:AF3"/>
    <mergeCell ref="B1:AC1"/>
    <mergeCell ref="A4:G4"/>
    <mergeCell ref="H4:T4"/>
    <mergeCell ref="U4:Z4"/>
    <mergeCell ref="AA4:AF5"/>
    <mergeCell ref="A5:A7"/>
    <mergeCell ref="B5:B7"/>
    <mergeCell ref="C5:C7"/>
    <mergeCell ref="D5:D7"/>
    <mergeCell ref="E5:G5"/>
    <mergeCell ref="H5:I5"/>
    <mergeCell ref="J5:M5"/>
    <mergeCell ref="N5:T5"/>
    <mergeCell ref="U5:Y5"/>
    <mergeCell ref="Z5:Z7"/>
    <mergeCell ref="E6:E7"/>
    <mergeCell ref="F6:F7"/>
    <mergeCell ref="Y6:Y7"/>
    <mergeCell ref="AA6:AA7"/>
    <mergeCell ref="L6:L7"/>
    <mergeCell ref="M6:M7"/>
    <mergeCell ref="N6:P6"/>
    <mergeCell ref="Q6:Q7"/>
    <mergeCell ref="R6:R7"/>
    <mergeCell ref="S6:S7"/>
    <mergeCell ref="X6:X7"/>
    <mergeCell ref="A8:A39"/>
    <mergeCell ref="B8:B39"/>
    <mergeCell ref="T6:T7"/>
    <mergeCell ref="U6:V6"/>
    <mergeCell ref="W6:W7"/>
    <mergeCell ref="G6:G7"/>
    <mergeCell ref="H6:H7"/>
    <mergeCell ref="I6:I7"/>
    <mergeCell ref="J6:K6"/>
    <mergeCell ref="AB6:AB7"/>
    <mergeCell ref="AC6:AC7"/>
    <mergeCell ref="AD6:AD7"/>
    <mergeCell ref="AE6:AE7"/>
    <mergeCell ref="AF6:AF7"/>
  </mergeCells>
  <conditionalFormatting sqref="P8:P39">
    <cfRule type="cellIs" dxfId="39" priority="4" operator="greaterThan">
      <formula>0</formula>
    </cfRule>
    <cfRule type="cellIs" dxfId="38" priority="5" stopIfTrue="1" operator="equal">
      <formula>"ALTO"</formula>
    </cfRule>
    <cfRule type="cellIs" dxfId="37" priority="6" stopIfTrue="1" operator="equal">
      <formula>"MEDIO"</formula>
    </cfRule>
    <cfRule type="cellIs" dxfId="36" priority="7" stopIfTrue="1" operator="equal">
      <formula>"BAJO"</formula>
    </cfRule>
  </conditionalFormatting>
  <conditionalFormatting sqref="T8:T39">
    <cfRule type="cellIs" dxfId="35" priority="8" stopIfTrue="1" operator="equal">
      <formula>"ALTO"</formula>
    </cfRule>
    <cfRule type="cellIs" dxfId="34" priority="9" stopIfTrue="1" operator="equal">
      <formula>"MEDIO"</formula>
    </cfRule>
    <cfRule type="cellIs" dxfId="33" priority="10" stopIfTrue="1" operator="equal">
      <formula>"BAJO"</formula>
    </cfRule>
  </conditionalFormatting>
  <conditionalFormatting sqref="Z8:Z39">
    <cfRule type="cellIs" dxfId="32" priority="1" stopIfTrue="1" operator="equal">
      <formula>"SIGNIFICATIVO"</formula>
    </cfRule>
    <cfRule type="cellIs" dxfId="31" priority="2" stopIfTrue="1" operator="equal">
      <formula>"MODERADO"</formula>
    </cfRule>
    <cfRule type="cellIs" dxfId="30" priority="3" stopIfTrue="1" operator="equal">
      <formula>"ACEPTABLE"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42"/>
  <sheetViews>
    <sheetView topLeftCell="T1" zoomScale="110" zoomScaleNormal="110" workbookViewId="0">
      <selection activeCell="A8" sqref="A8:A41"/>
    </sheetView>
  </sheetViews>
  <sheetFormatPr baseColWidth="10" defaultRowHeight="13.2" x14ac:dyDescent="0.25"/>
  <cols>
    <col min="1" max="1" width="24.88671875" customWidth="1"/>
    <col min="3" max="3" width="19.33203125" customWidth="1"/>
    <col min="4" max="4" width="38.5546875" customWidth="1"/>
    <col min="8" max="8" width="20.33203125" customWidth="1"/>
    <col min="9" max="9" width="26.88671875" customWidth="1"/>
    <col min="11" max="11" width="30" customWidth="1"/>
    <col min="12" max="12" width="41.88671875" customWidth="1"/>
    <col min="21" max="21" width="23.33203125" customWidth="1"/>
    <col min="22" max="22" width="21" customWidth="1"/>
    <col min="23" max="23" width="20" customWidth="1"/>
  </cols>
  <sheetData>
    <row r="1" spans="1:32" ht="22.8" customHeight="1" x14ac:dyDescent="0.4">
      <c r="A1" s="123"/>
      <c r="B1" s="201" t="s">
        <v>19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105" t="s">
        <v>372</v>
      </c>
      <c r="AE1" s="192" t="s">
        <v>344</v>
      </c>
      <c r="AF1" s="193"/>
    </row>
    <row r="2" spans="1:32" ht="13.8" customHeight="1" x14ac:dyDescent="0.25">
      <c r="A2" s="123"/>
      <c r="B2" s="202" t="s">
        <v>16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4"/>
      <c r="AD2" s="106" t="s">
        <v>371</v>
      </c>
      <c r="AE2" s="194">
        <v>4</v>
      </c>
      <c r="AF2" s="194"/>
    </row>
    <row r="3" spans="1:32" ht="31.5" customHeight="1" x14ac:dyDescent="0.25">
      <c r="A3" s="123"/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4"/>
      <c r="AD3" s="107" t="s">
        <v>373</v>
      </c>
      <c r="AE3" s="195" t="s">
        <v>18</v>
      </c>
      <c r="AF3" s="196"/>
    </row>
    <row r="4" spans="1:32" ht="21" x14ac:dyDescent="0.25">
      <c r="A4" s="200" t="s">
        <v>20</v>
      </c>
      <c r="B4" s="200"/>
      <c r="C4" s="200"/>
      <c r="D4" s="200"/>
      <c r="E4" s="200"/>
      <c r="F4" s="200"/>
      <c r="G4" s="200"/>
      <c r="H4" s="200" t="s">
        <v>14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 t="s">
        <v>1</v>
      </c>
      <c r="V4" s="200"/>
      <c r="W4" s="200"/>
      <c r="X4" s="200"/>
      <c r="Y4" s="200"/>
      <c r="Z4" s="200"/>
      <c r="AA4" s="205" t="s">
        <v>212</v>
      </c>
      <c r="AB4" s="205"/>
      <c r="AC4" s="205"/>
      <c r="AD4" s="205"/>
      <c r="AE4" s="205"/>
      <c r="AF4" s="205"/>
    </row>
    <row r="5" spans="1:32" x14ac:dyDescent="0.25">
      <c r="A5" s="205" t="s">
        <v>114</v>
      </c>
      <c r="B5" s="205" t="s">
        <v>115</v>
      </c>
      <c r="C5" s="205" t="s">
        <v>8</v>
      </c>
      <c r="D5" s="205" t="s">
        <v>9</v>
      </c>
      <c r="E5" s="205" t="s">
        <v>10</v>
      </c>
      <c r="F5" s="205"/>
      <c r="G5" s="205"/>
      <c r="H5" s="205" t="s">
        <v>174</v>
      </c>
      <c r="I5" s="205"/>
      <c r="J5" s="209" t="s">
        <v>175</v>
      </c>
      <c r="K5" s="210"/>
      <c r="L5" s="210"/>
      <c r="M5" s="211"/>
      <c r="N5" s="205" t="s">
        <v>176</v>
      </c>
      <c r="O5" s="205"/>
      <c r="P5" s="205"/>
      <c r="Q5" s="205"/>
      <c r="R5" s="205"/>
      <c r="S5" s="205"/>
      <c r="T5" s="205"/>
      <c r="U5" s="205" t="s">
        <v>177</v>
      </c>
      <c r="V5" s="205"/>
      <c r="W5" s="205"/>
      <c r="X5" s="205"/>
      <c r="Y5" s="205"/>
      <c r="Z5" s="205" t="s">
        <v>192</v>
      </c>
      <c r="AA5" s="205"/>
      <c r="AB5" s="205"/>
      <c r="AC5" s="205"/>
      <c r="AD5" s="205"/>
      <c r="AE5" s="205"/>
      <c r="AF5" s="205"/>
    </row>
    <row r="6" spans="1:32" x14ac:dyDescent="0.25">
      <c r="A6" s="205"/>
      <c r="B6" s="205"/>
      <c r="C6" s="205"/>
      <c r="D6" s="205"/>
      <c r="E6" s="208" t="s">
        <v>25</v>
      </c>
      <c r="F6" s="208" t="s">
        <v>237</v>
      </c>
      <c r="G6" s="208" t="s">
        <v>2</v>
      </c>
      <c r="H6" s="205" t="s">
        <v>173</v>
      </c>
      <c r="I6" s="205" t="s">
        <v>178</v>
      </c>
      <c r="J6" s="205" t="s">
        <v>179</v>
      </c>
      <c r="K6" s="205"/>
      <c r="L6" s="205" t="s">
        <v>188</v>
      </c>
      <c r="M6" s="206" t="s">
        <v>211</v>
      </c>
      <c r="N6" s="205" t="s">
        <v>181</v>
      </c>
      <c r="O6" s="205"/>
      <c r="P6" s="205"/>
      <c r="Q6" s="205" t="s">
        <v>190</v>
      </c>
      <c r="R6" s="205" t="s">
        <v>210</v>
      </c>
      <c r="S6" s="205" t="s">
        <v>184</v>
      </c>
      <c r="T6" s="205" t="s">
        <v>185</v>
      </c>
      <c r="U6" s="205" t="s">
        <v>186</v>
      </c>
      <c r="V6" s="205"/>
      <c r="W6" s="205" t="s">
        <v>202</v>
      </c>
      <c r="X6" s="205" t="s">
        <v>196</v>
      </c>
      <c r="Y6" s="205" t="s">
        <v>204</v>
      </c>
      <c r="Z6" s="205"/>
      <c r="AA6" s="212" t="s">
        <v>3</v>
      </c>
      <c r="AB6" s="212" t="s">
        <v>4</v>
      </c>
      <c r="AC6" s="212" t="s">
        <v>5</v>
      </c>
      <c r="AD6" s="212" t="s">
        <v>6</v>
      </c>
      <c r="AE6" s="212" t="s">
        <v>21</v>
      </c>
      <c r="AF6" s="212" t="s">
        <v>7</v>
      </c>
    </row>
    <row r="7" spans="1:32" ht="20.399999999999999" x14ac:dyDescent="0.25">
      <c r="A7" s="205"/>
      <c r="B7" s="205"/>
      <c r="C7" s="205"/>
      <c r="D7" s="205"/>
      <c r="E7" s="208"/>
      <c r="F7" s="208"/>
      <c r="G7" s="208"/>
      <c r="H7" s="205"/>
      <c r="I7" s="205"/>
      <c r="J7" s="90" t="s">
        <v>46</v>
      </c>
      <c r="K7" s="91" t="s">
        <v>47</v>
      </c>
      <c r="L7" s="205"/>
      <c r="M7" s="207"/>
      <c r="N7" s="90" t="s">
        <v>74</v>
      </c>
      <c r="O7" s="90" t="s">
        <v>75</v>
      </c>
      <c r="P7" s="91" t="s">
        <v>76</v>
      </c>
      <c r="Q7" s="205"/>
      <c r="R7" s="205"/>
      <c r="S7" s="205"/>
      <c r="T7" s="205"/>
      <c r="U7" s="90" t="s">
        <v>30</v>
      </c>
      <c r="V7" s="90" t="s">
        <v>29</v>
      </c>
      <c r="W7" s="205"/>
      <c r="X7" s="205"/>
      <c r="Y7" s="205"/>
      <c r="Z7" s="205"/>
      <c r="AA7" s="212"/>
      <c r="AB7" s="212"/>
      <c r="AC7" s="212"/>
      <c r="AD7" s="212"/>
      <c r="AE7" s="212"/>
      <c r="AF7" s="212"/>
    </row>
    <row r="8" spans="1:32" ht="60.6" x14ac:dyDescent="0.25">
      <c r="A8" s="181"/>
      <c r="B8" s="181" t="s">
        <v>128</v>
      </c>
      <c r="C8" s="96" t="s">
        <v>0</v>
      </c>
      <c r="D8" s="96" t="s">
        <v>348</v>
      </c>
      <c r="E8" s="27">
        <f>IF(N8&gt;200,1,0)</f>
        <v>1</v>
      </c>
      <c r="F8" s="27">
        <f>IF(N8&lt;200,1,0)</f>
        <v>0</v>
      </c>
      <c r="G8" s="27">
        <v>0</v>
      </c>
      <c r="H8" s="9" t="s">
        <v>31</v>
      </c>
      <c r="I8" s="9" t="s">
        <v>42</v>
      </c>
      <c r="J8" s="4" t="s">
        <v>25</v>
      </c>
      <c r="K8" s="3" t="s">
        <v>35</v>
      </c>
      <c r="L8" s="3" t="s">
        <v>35</v>
      </c>
      <c r="M8" s="3" t="s">
        <v>234</v>
      </c>
      <c r="N8" s="4">
        <v>250</v>
      </c>
      <c r="O8" s="104">
        <f>+N8/250</f>
        <v>1</v>
      </c>
      <c r="P8" s="108" t="str">
        <f>IF(O8&lt;=0.15,"1",IF(AND(O8&gt;0.15,O8&lt;0.3),"2",IF(AND(O8&gt;=0.3),"3")))</f>
        <v>3</v>
      </c>
      <c r="Q8" s="4">
        <v>2</v>
      </c>
      <c r="R8" s="4">
        <v>1</v>
      </c>
      <c r="S8" s="4">
        <f t="shared" ref="S8:S41" si="0">+(P8*0.2)+(Q8*0.5)+(R8*0.3)</f>
        <v>1.9000000000000001</v>
      </c>
      <c r="T8" s="92" t="str">
        <f t="shared" ref="T8:T28" si="1">IF(S8&lt;=2,"BAJO",IF(AND(S8&gt;2,S8&lt;2.5),"MEDIO",IF(AND(S8&gt;=2.5),"ALTO")))</f>
        <v>BAJO</v>
      </c>
      <c r="U8" s="3" t="s">
        <v>53</v>
      </c>
      <c r="V8" s="4" t="s">
        <v>153</v>
      </c>
      <c r="W8" s="3" t="s">
        <v>54</v>
      </c>
      <c r="X8" s="4">
        <v>1</v>
      </c>
      <c r="Y8" s="4">
        <f>+X8*S8</f>
        <v>1.9000000000000001</v>
      </c>
      <c r="Z8" s="93" t="str">
        <f>IF(Y8&lt;=3,"ACEPTABLE",IF(AND(Y8&gt;3,Y8&lt;6),"MODERADO",IF(AND(Y8&gt;=6),"SIGNIFICATIVO")))</f>
        <v>ACEPTABLE</v>
      </c>
      <c r="AA8" s="4">
        <v>0</v>
      </c>
      <c r="AB8" s="4">
        <v>1</v>
      </c>
      <c r="AC8" s="4">
        <v>0</v>
      </c>
      <c r="AD8" s="4">
        <v>0</v>
      </c>
      <c r="AE8" s="4">
        <v>1</v>
      </c>
      <c r="AF8" s="4">
        <v>1</v>
      </c>
    </row>
    <row r="9" spans="1:32" ht="60.6" x14ac:dyDescent="0.25">
      <c r="A9" s="181"/>
      <c r="B9" s="181"/>
      <c r="C9" s="96" t="s">
        <v>0</v>
      </c>
      <c r="D9" s="96" t="s">
        <v>348</v>
      </c>
      <c r="E9" s="27">
        <f t="shared" ref="E9:E41" si="2">IF(N9&gt;200,1,0)</f>
        <v>0</v>
      </c>
      <c r="F9" s="27">
        <f t="shared" ref="F9:F41" si="3">IF(N9&lt;200,1,0)</f>
        <v>1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43</v>
      </c>
      <c r="L9" s="3" t="s">
        <v>69</v>
      </c>
      <c r="M9" s="3" t="s">
        <v>221</v>
      </c>
      <c r="N9" s="4">
        <v>3</v>
      </c>
      <c r="O9" s="104">
        <f t="shared" ref="O9:O34" si="4">+N9/250</f>
        <v>1.2E-2</v>
      </c>
      <c r="P9" s="108" t="str">
        <f t="shared" ref="P9:P34" si="5">IF(O9&lt;=0.15,"1",IF(AND(O9&gt;0.15,O9&lt;0.3),"2",IF(AND(O9&gt;=0.3),"3")))</f>
        <v>1</v>
      </c>
      <c r="Q9" s="4">
        <v>2</v>
      </c>
      <c r="R9" s="4">
        <v>2</v>
      </c>
      <c r="S9" s="4">
        <f t="shared" si="0"/>
        <v>1.7999999999999998</v>
      </c>
      <c r="T9" s="92" t="str">
        <f t="shared" si="1"/>
        <v>BAJO</v>
      </c>
      <c r="U9" s="3" t="s">
        <v>91</v>
      </c>
      <c r="V9" s="4" t="s">
        <v>153</v>
      </c>
      <c r="W9" s="3" t="s">
        <v>55</v>
      </c>
      <c r="X9" s="4">
        <v>1</v>
      </c>
      <c r="Y9" s="4">
        <f t="shared" ref="Y9:Y41" si="6">+X9*S9</f>
        <v>1.7999999999999998</v>
      </c>
      <c r="Z9" s="93" t="str">
        <f t="shared" ref="Z9:Z28" si="7">IF(Y9&lt;=3,"ACEPTABLE",IF(AND(Y9&gt;3,Y9&lt;6),"MODERADO",IF(AND(Y9&gt;=6),"SIGNIFICATIVO")))</f>
        <v>ACEPTABLE</v>
      </c>
      <c r="AA9" s="4">
        <v>0</v>
      </c>
      <c r="AB9" s="4">
        <v>1</v>
      </c>
      <c r="AC9" s="4">
        <v>0</v>
      </c>
      <c r="AD9" s="4">
        <v>1</v>
      </c>
      <c r="AE9" s="4">
        <v>1</v>
      </c>
      <c r="AF9" s="4">
        <v>1</v>
      </c>
    </row>
    <row r="10" spans="1:32" ht="60.6" x14ac:dyDescent="0.25">
      <c r="A10" s="181"/>
      <c r="B10" s="181"/>
      <c r="C10" s="96" t="s">
        <v>0</v>
      </c>
      <c r="D10" s="96" t="s">
        <v>348</v>
      </c>
      <c r="E10" s="27">
        <f t="shared" si="2"/>
        <v>1</v>
      </c>
      <c r="F10" s="27">
        <f t="shared" si="3"/>
        <v>0</v>
      </c>
      <c r="G10" s="27">
        <v>0</v>
      </c>
      <c r="H10" s="9" t="s">
        <v>31</v>
      </c>
      <c r="I10" s="9" t="s">
        <v>41</v>
      </c>
      <c r="J10" s="4" t="s">
        <v>25</v>
      </c>
      <c r="K10" s="3" t="s">
        <v>98</v>
      </c>
      <c r="L10" s="3" t="s">
        <v>104</v>
      </c>
      <c r="M10" s="3" t="s">
        <v>221</v>
      </c>
      <c r="N10" s="4">
        <v>250</v>
      </c>
      <c r="O10" s="104">
        <f t="shared" si="4"/>
        <v>1</v>
      </c>
      <c r="P10" s="108" t="str">
        <f t="shared" si="5"/>
        <v>3</v>
      </c>
      <c r="Q10" s="4">
        <v>1</v>
      </c>
      <c r="R10" s="4">
        <v>1</v>
      </c>
      <c r="S10" s="4">
        <f t="shared" si="0"/>
        <v>1.4000000000000001</v>
      </c>
      <c r="T10" s="92" t="str">
        <f t="shared" si="1"/>
        <v>BAJO</v>
      </c>
      <c r="U10" s="3" t="s">
        <v>99</v>
      </c>
      <c r="V10" s="4" t="s">
        <v>153</v>
      </c>
      <c r="W10" s="3" t="s">
        <v>96</v>
      </c>
      <c r="X10" s="4">
        <v>2</v>
      </c>
      <c r="Y10" s="4">
        <f t="shared" si="6"/>
        <v>2.8000000000000003</v>
      </c>
      <c r="Z10" s="93" t="str">
        <f t="shared" si="7"/>
        <v>ACEPTABLE</v>
      </c>
      <c r="AA10" s="4">
        <v>0</v>
      </c>
      <c r="AB10" s="4">
        <v>1</v>
      </c>
      <c r="AC10" s="4">
        <v>1</v>
      </c>
      <c r="AD10" s="4">
        <v>1</v>
      </c>
      <c r="AE10" s="4">
        <v>1</v>
      </c>
      <c r="AF10" s="4">
        <v>1</v>
      </c>
    </row>
    <row r="11" spans="1:32" ht="60.6" x14ac:dyDescent="0.25">
      <c r="A11" s="181"/>
      <c r="B11" s="181"/>
      <c r="C11" s="96" t="s">
        <v>0</v>
      </c>
      <c r="D11" s="96" t="s">
        <v>348</v>
      </c>
      <c r="E11" s="27">
        <f t="shared" si="2"/>
        <v>1</v>
      </c>
      <c r="F11" s="27">
        <f t="shared" si="3"/>
        <v>0</v>
      </c>
      <c r="G11" s="27">
        <v>0</v>
      </c>
      <c r="H11" s="9" t="s">
        <v>33</v>
      </c>
      <c r="I11" s="9" t="s">
        <v>56</v>
      </c>
      <c r="J11" s="4" t="s">
        <v>25</v>
      </c>
      <c r="K11" s="3" t="s">
        <v>39</v>
      </c>
      <c r="L11" s="3" t="s">
        <v>49</v>
      </c>
      <c r="M11" s="3" t="s">
        <v>221</v>
      </c>
      <c r="N11" s="4">
        <v>250</v>
      </c>
      <c r="O11" s="104">
        <f t="shared" si="4"/>
        <v>1</v>
      </c>
      <c r="P11" s="108" t="str">
        <f t="shared" si="5"/>
        <v>3</v>
      </c>
      <c r="Q11" s="4">
        <v>1</v>
      </c>
      <c r="R11" s="4">
        <v>1</v>
      </c>
      <c r="S11" s="4">
        <f t="shared" si="0"/>
        <v>1.4000000000000001</v>
      </c>
      <c r="T11" s="92" t="str">
        <f t="shared" si="1"/>
        <v>BAJO</v>
      </c>
      <c r="U11" s="3" t="s">
        <v>22</v>
      </c>
      <c r="V11" s="4" t="s">
        <v>153</v>
      </c>
      <c r="W11" s="3" t="s">
        <v>85</v>
      </c>
      <c r="X11" s="4">
        <v>1</v>
      </c>
      <c r="Y11" s="4">
        <f t="shared" si="6"/>
        <v>1.4000000000000001</v>
      </c>
      <c r="Z11" s="93" t="str">
        <f t="shared" si="7"/>
        <v>ACEPTABLE</v>
      </c>
      <c r="AA11" s="4">
        <v>0</v>
      </c>
      <c r="AB11" s="4">
        <v>1</v>
      </c>
      <c r="AC11" s="4">
        <v>1</v>
      </c>
      <c r="AD11" s="4">
        <v>1</v>
      </c>
      <c r="AE11" s="4">
        <v>1</v>
      </c>
      <c r="AF11" s="4">
        <v>1</v>
      </c>
    </row>
    <row r="12" spans="1:32" ht="60.6" x14ac:dyDescent="0.25">
      <c r="A12" s="181"/>
      <c r="B12" s="181"/>
      <c r="C12" s="96" t="s">
        <v>0</v>
      </c>
      <c r="D12" s="96" t="s">
        <v>348</v>
      </c>
      <c r="E12" s="27">
        <f t="shared" si="2"/>
        <v>0</v>
      </c>
      <c r="F12" s="27">
        <f t="shared" si="3"/>
        <v>1</v>
      </c>
      <c r="G12" s="27">
        <v>0</v>
      </c>
      <c r="H12" s="9" t="s">
        <v>33</v>
      </c>
      <c r="I12" s="9" t="s">
        <v>57</v>
      </c>
      <c r="J12" s="4" t="s">
        <v>25</v>
      </c>
      <c r="K12" s="3" t="s">
        <v>37</v>
      </c>
      <c r="L12" s="3" t="s">
        <v>48</v>
      </c>
      <c r="M12" s="3" t="s">
        <v>234</v>
      </c>
      <c r="N12" s="4">
        <v>12</v>
      </c>
      <c r="O12" s="104">
        <f t="shared" si="4"/>
        <v>4.8000000000000001E-2</v>
      </c>
      <c r="P12" s="108" t="str">
        <f t="shared" si="5"/>
        <v>1</v>
      </c>
      <c r="Q12" s="4">
        <v>2</v>
      </c>
      <c r="R12" s="4">
        <v>2</v>
      </c>
      <c r="S12" s="4">
        <f t="shared" si="0"/>
        <v>1.7999999999999998</v>
      </c>
      <c r="T12" s="92" t="str">
        <f t="shared" si="1"/>
        <v>BAJO</v>
      </c>
      <c r="U12" s="3" t="s">
        <v>92</v>
      </c>
      <c r="V12" s="4" t="s">
        <v>153</v>
      </c>
      <c r="W12" s="3" t="s">
        <v>54</v>
      </c>
      <c r="X12" s="4">
        <v>1</v>
      </c>
      <c r="Y12" s="4">
        <f t="shared" si="6"/>
        <v>1.7999999999999998</v>
      </c>
      <c r="Z12" s="93" t="str">
        <f t="shared" si="7"/>
        <v>ACEPTABLE</v>
      </c>
      <c r="AA12" s="4">
        <v>0</v>
      </c>
      <c r="AB12" s="4">
        <v>1</v>
      </c>
      <c r="AC12" s="4">
        <v>0</v>
      </c>
      <c r="AD12" s="4">
        <v>1</v>
      </c>
      <c r="AE12" s="4">
        <v>1</v>
      </c>
      <c r="AF12" s="4">
        <v>1</v>
      </c>
    </row>
    <row r="13" spans="1:32" ht="60.6" x14ac:dyDescent="0.25">
      <c r="A13" s="181"/>
      <c r="B13" s="181"/>
      <c r="C13" s="96" t="s">
        <v>0</v>
      </c>
      <c r="D13" s="96" t="s">
        <v>348</v>
      </c>
      <c r="E13" s="27">
        <f t="shared" si="2"/>
        <v>0</v>
      </c>
      <c r="F13" s="27">
        <f t="shared" si="3"/>
        <v>1</v>
      </c>
      <c r="G13" s="27">
        <v>0</v>
      </c>
      <c r="H13" s="9" t="s">
        <v>32</v>
      </c>
      <c r="I13" s="9" t="s">
        <v>58</v>
      </c>
      <c r="J13" s="4" t="s">
        <v>25</v>
      </c>
      <c r="K13" s="3" t="s">
        <v>37</v>
      </c>
      <c r="L13" s="3" t="s">
        <v>69</v>
      </c>
      <c r="M13" s="3" t="s">
        <v>235</v>
      </c>
      <c r="N13" s="4">
        <v>3</v>
      </c>
      <c r="O13" s="104">
        <f t="shared" si="4"/>
        <v>1.2E-2</v>
      </c>
      <c r="P13" s="108" t="str">
        <f t="shared" si="5"/>
        <v>1</v>
      </c>
      <c r="Q13" s="4">
        <v>2</v>
      </c>
      <c r="R13" s="4">
        <v>2</v>
      </c>
      <c r="S13" s="4">
        <f t="shared" si="0"/>
        <v>1.7999999999999998</v>
      </c>
      <c r="T13" s="92" t="str">
        <f t="shared" si="1"/>
        <v>BAJO</v>
      </c>
      <c r="U13" s="3" t="s">
        <v>91</v>
      </c>
      <c r="V13" s="4" t="s">
        <v>153</v>
      </c>
      <c r="W13" s="3" t="s">
        <v>55</v>
      </c>
      <c r="X13" s="4">
        <v>1</v>
      </c>
      <c r="Y13" s="4">
        <f t="shared" si="6"/>
        <v>1.7999999999999998</v>
      </c>
      <c r="Z13" s="93" t="str">
        <f t="shared" si="7"/>
        <v>ACEPTABLE</v>
      </c>
      <c r="AA13" s="4">
        <v>0</v>
      </c>
      <c r="AB13" s="4">
        <v>1</v>
      </c>
      <c r="AC13" s="4">
        <v>1</v>
      </c>
      <c r="AD13" s="4">
        <v>1</v>
      </c>
      <c r="AE13" s="4">
        <v>1</v>
      </c>
      <c r="AF13" s="4">
        <v>1</v>
      </c>
    </row>
    <row r="14" spans="1:32" ht="60.6" x14ac:dyDescent="0.25">
      <c r="A14" s="181"/>
      <c r="B14" s="181"/>
      <c r="C14" s="96" t="s">
        <v>0</v>
      </c>
      <c r="D14" s="96" t="s">
        <v>348</v>
      </c>
      <c r="E14" s="27">
        <f t="shared" si="2"/>
        <v>1</v>
      </c>
      <c r="F14" s="27">
        <f t="shared" si="3"/>
        <v>0</v>
      </c>
      <c r="G14" s="27">
        <v>0</v>
      </c>
      <c r="H14" s="9" t="s">
        <v>61</v>
      </c>
      <c r="I14" s="9" t="s">
        <v>62</v>
      </c>
      <c r="J14" s="4" t="s">
        <v>25</v>
      </c>
      <c r="K14" s="3" t="s">
        <v>126</v>
      </c>
      <c r="L14" s="3" t="s">
        <v>104</v>
      </c>
      <c r="M14" s="3" t="s">
        <v>221</v>
      </c>
      <c r="N14" s="4">
        <v>250</v>
      </c>
      <c r="O14" s="104">
        <f t="shared" si="4"/>
        <v>1</v>
      </c>
      <c r="P14" s="108" t="str">
        <f t="shared" si="5"/>
        <v>3</v>
      </c>
      <c r="Q14" s="4">
        <v>2</v>
      </c>
      <c r="R14" s="4">
        <v>1</v>
      </c>
      <c r="S14" s="4">
        <f t="shared" si="0"/>
        <v>1.9000000000000001</v>
      </c>
      <c r="T14" s="92" t="str">
        <f t="shared" si="1"/>
        <v>BAJO</v>
      </c>
      <c r="U14" s="3" t="s">
        <v>59</v>
      </c>
      <c r="V14" s="4" t="s">
        <v>153</v>
      </c>
      <c r="W14" s="3" t="s">
        <v>78</v>
      </c>
      <c r="X14" s="4">
        <v>1</v>
      </c>
      <c r="Y14" s="4">
        <f t="shared" si="6"/>
        <v>1.9000000000000001</v>
      </c>
      <c r="Z14" s="93" t="str">
        <f t="shared" si="7"/>
        <v>ACEPTABLE</v>
      </c>
      <c r="AA14" s="4">
        <v>0</v>
      </c>
      <c r="AB14" s="4">
        <v>1</v>
      </c>
      <c r="AC14" s="4">
        <v>0</v>
      </c>
      <c r="AD14" s="4">
        <v>0</v>
      </c>
      <c r="AE14" s="4">
        <v>1</v>
      </c>
      <c r="AF14" s="4">
        <v>1</v>
      </c>
    </row>
    <row r="15" spans="1:32" ht="60.6" x14ac:dyDescent="0.25">
      <c r="A15" s="181"/>
      <c r="B15" s="181"/>
      <c r="C15" s="96" t="s">
        <v>0</v>
      </c>
      <c r="D15" s="96" t="s">
        <v>348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87</v>
      </c>
      <c r="J15" s="4" t="s">
        <v>25</v>
      </c>
      <c r="K15" s="3" t="s">
        <v>64</v>
      </c>
      <c r="L15" s="3" t="s">
        <v>65</v>
      </c>
      <c r="M15" s="3" t="s">
        <v>221</v>
      </c>
      <c r="N15" s="4">
        <v>250</v>
      </c>
      <c r="O15" s="104">
        <f t="shared" si="4"/>
        <v>1</v>
      </c>
      <c r="P15" s="108" t="str">
        <f t="shared" si="5"/>
        <v>3</v>
      </c>
      <c r="Q15" s="4">
        <v>1</v>
      </c>
      <c r="R15" s="4">
        <v>1</v>
      </c>
      <c r="S15" s="4">
        <f t="shared" si="0"/>
        <v>1.4000000000000001</v>
      </c>
      <c r="T15" s="92" t="str">
        <f t="shared" si="1"/>
        <v>BAJO</v>
      </c>
      <c r="U15" s="3" t="s">
        <v>88</v>
      </c>
      <c r="V15" s="4" t="s">
        <v>153</v>
      </c>
      <c r="W15" s="3" t="s">
        <v>83</v>
      </c>
      <c r="X15" s="4">
        <v>1</v>
      </c>
      <c r="Y15" s="4">
        <f t="shared" si="6"/>
        <v>1.4000000000000001</v>
      </c>
      <c r="Z15" s="93" t="str">
        <f>IF(Y15&lt;=2,"ACEPTABLE",IF(AND(Y15&gt;2,Y15&lt;6),"MODERADO",IF(AND(Y15&gt;=6),"SIGNIFICATIVO")))</f>
        <v>ACEPTABLE</v>
      </c>
      <c r="AA15" s="4">
        <v>0</v>
      </c>
      <c r="AB15" s="4">
        <v>1</v>
      </c>
      <c r="AC15" s="4">
        <v>0</v>
      </c>
      <c r="AD15" s="4">
        <v>0</v>
      </c>
      <c r="AE15" s="4">
        <v>0</v>
      </c>
      <c r="AF15" s="4">
        <v>1</v>
      </c>
    </row>
    <row r="16" spans="1:32" ht="60.6" x14ac:dyDescent="0.25">
      <c r="A16" s="181"/>
      <c r="B16" s="181"/>
      <c r="C16" s="96" t="s">
        <v>0</v>
      </c>
      <c r="D16" s="96" t="s">
        <v>348</v>
      </c>
      <c r="E16" s="27">
        <f t="shared" si="2"/>
        <v>0</v>
      </c>
      <c r="F16" s="27">
        <f t="shared" si="3"/>
        <v>1</v>
      </c>
      <c r="G16" s="27">
        <v>0</v>
      </c>
      <c r="H16" s="9" t="s">
        <v>63</v>
      </c>
      <c r="I16" s="9" t="s">
        <v>45</v>
      </c>
      <c r="J16" s="4" t="s">
        <v>25</v>
      </c>
      <c r="K16" s="3" t="s">
        <v>37</v>
      </c>
      <c r="L16" s="3" t="s">
        <v>97</v>
      </c>
      <c r="M16" s="3" t="s">
        <v>221</v>
      </c>
      <c r="N16" s="4">
        <v>52</v>
      </c>
      <c r="O16" s="104">
        <f t="shared" si="4"/>
        <v>0.20799999999999999</v>
      </c>
      <c r="P16" s="108" t="str">
        <f t="shared" si="5"/>
        <v>2</v>
      </c>
      <c r="Q16" s="4">
        <v>2</v>
      </c>
      <c r="R16" s="4">
        <v>1</v>
      </c>
      <c r="S16" s="4">
        <f t="shared" si="0"/>
        <v>1.7</v>
      </c>
      <c r="T16" s="92" t="str">
        <f t="shared" si="1"/>
        <v>BAJO</v>
      </c>
      <c r="U16" s="3" t="s">
        <v>93</v>
      </c>
      <c r="V16" s="4" t="s">
        <v>153</v>
      </c>
      <c r="W16" s="3" t="s">
        <v>83</v>
      </c>
      <c r="X16" s="4">
        <v>1</v>
      </c>
      <c r="Y16" s="4">
        <f t="shared" si="6"/>
        <v>1.7</v>
      </c>
      <c r="Z16" s="93" t="str">
        <f t="shared" si="7"/>
        <v>ACEPTABLE</v>
      </c>
      <c r="AA16" s="4">
        <v>1</v>
      </c>
      <c r="AB16" s="4">
        <v>1</v>
      </c>
      <c r="AC16" s="4">
        <v>1</v>
      </c>
      <c r="AD16" s="4">
        <v>1</v>
      </c>
      <c r="AE16" s="4">
        <v>1</v>
      </c>
      <c r="AF16" s="4">
        <v>1</v>
      </c>
    </row>
    <row r="17" spans="1:32" ht="60.6" x14ac:dyDescent="0.25">
      <c r="A17" s="181"/>
      <c r="B17" s="181"/>
      <c r="C17" s="96" t="s">
        <v>0</v>
      </c>
      <c r="D17" s="96" t="s">
        <v>348</v>
      </c>
      <c r="E17" s="27">
        <f t="shared" si="2"/>
        <v>1</v>
      </c>
      <c r="F17" s="27">
        <f t="shared" si="3"/>
        <v>0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126</v>
      </c>
      <c r="L17" s="3" t="s">
        <v>104</v>
      </c>
      <c r="M17" s="3" t="s">
        <v>221</v>
      </c>
      <c r="N17" s="4">
        <v>250</v>
      </c>
      <c r="O17" s="104">
        <f t="shared" si="4"/>
        <v>1</v>
      </c>
      <c r="P17" s="108" t="str">
        <f t="shared" si="5"/>
        <v>3</v>
      </c>
      <c r="Q17" s="4">
        <v>2</v>
      </c>
      <c r="R17" s="4">
        <v>1</v>
      </c>
      <c r="S17" s="4">
        <f t="shared" si="0"/>
        <v>1.9000000000000001</v>
      </c>
      <c r="T17" s="92" t="str">
        <f t="shared" si="1"/>
        <v>BAJO</v>
      </c>
      <c r="U17" s="3" t="s">
        <v>59</v>
      </c>
      <c r="V17" s="4" t="s">
        <v>153</v>
      </c>
      <c r="W17" s="3" t="s">
        <v>78</v>
      </c>
      <c r="X17" s="4">
        <v>1</v>
      </c>
      <c r="Y17" s="4">
        <f t="shared" si="6"/>
        <v>1.9000000000000001</v>
      </c>
      <c r="Z17" s="93" t="str">
        <f t="shared" si="7"/>
        <v>ACEPTABLE</v>
      </c>
      <c r="AA17" s="4">
        <v>0</v>
      </c>
      <c r="AB17" s="4">
        <v>1</v>
      </c>
      <c r="AC17" s="4">
        <v>0</v>
      </c>
      <c r="AD17" s="4">
        <v>0</v>
      </c>
      <c r="AE17" s="4">
        <v>1</v>
      </c>
      <c r="AF17" s="4">
        <v>1</v>
      </c>
    </row>
    <row r="18" spans="1:32" ht="60.6" x14ac:dyDescent="0.25">
      <c r="A18" s="181"/>
      <c r="B18" s="181"/>
      <c r="C18" s="96" t="s">
        <v>0</v>
      </c>
      <c r="D18" s="96" t="s">
        <v>348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63</v>
      </c>
      <c r="J18" s="4" t="s">
        <v>25</v>
      </c>
      <c r="K18" s="3" t="s">
        <v>66</v>
      </c>
      <c r="L18" s="3" t="s">
        <v>67</v>
      </c>
      <c r="M18" s="3" t="s">
        <v>221</v>
      </c>
      <c r="N18" s="4">
        <v>250</v>
      </c>
      <c r="O18" s="104">
        <f t="shared" si="4"/>
        <v>1</v>
      </c>
      <c r="P18" s="108" t="str">
        <f t="shared" si="5"/>
        <v>3</v>
      </c>
      <c r="Q18" s="4">
        <v>1</v>
      </c>
      <c r="R18" s="4">
        <v>1</v>
      </c>
      <c r="S18" s="4">
        <f t="shared" si="0"/>
        <v>1.4000000000000001</v>
      </c>
      <c r="T18" s="92" t="str">
        <f t="shared" si="1"/>
        <v>BAJO</v>
      </c>
      <c r="U18" s="3" t="s">
        <v>68</v>
      </c>
      <c r="V18" s="4" t="s">
        <v>153</v>
      </c>
      <c r="W18" s="3" t="s">
        <v>83</v>
      </c>
      <c r="X18" s="4">
        <v>1</v>
      </c>
      <c r="Y18" s="4">
        <f t="shared" si="6"/>
        <v>1.4000000000000001</v>
      </c>
      <c r="Z18" s="93" t="str">
        <f t="shared" si="7"/>
        <v>ACEPTABLE</v>
      </c>
      <c r="AA18" s="4">
        <v>0</v>
      </c>
      <c r="AB18" s="4">
        <v>1</v>
      </c>
      <c r="AC18" s="4">
        <v>0</v>
      </c>
      <c r="AD18" s="4">
        <v>0</v>
      </c>
      <c r="AE18" s="4">
        <v>0</v>
      </c>
      <c r="AF18" s="4">
        <v>0</v>
      </c>
    </row>
    <row r="19" spans="1:32" ht="126" customHeight="1" x14ac:dyDescent="0.25">
      <c r="A19" s="181"/>
      <c r="B19" s="181"/>
      <c r="C19" s="96" t="s">
        <v>0</v>
      </c>
      <c r="D19" s="96" t="s">
        <v>367</v>
      </c>
      <c r="E19" s="27">
        <f t="shared" si="2"/>
        <v>1</v>
      </c>
      <c r="F19" s="27">
        <f t="shared" si="3"/>
        <v>0</v>
      </c>
      <c r="G19" s="27">
        <v>0</v>
      </c>
      <c r="H19" s="9" t="s">
        <v>239</v>
      </c>
      <c r="I19" s="9" t="s">
        <v>240</v>
      </c>
      <c r="J19" s="4" t="s">
        <v>25</v>
      </c>
      <c r="K19" s="3" t="s">
        <v>66</v>
      </c>
      <c r="L19" s="3" t="s">
        <v>238</v>
      </c>
      <c r="M19" s="3" t="s">
        <v>231</v>
      </c>
      <c r="N19" s="4">
        <v>250</v>
      </c>
      <c r="O19" s="104">
        <f>+N19/250</f>
        <v>1</v>
      </c>
      <c r="P19" s="108" t="str">
        <f>IF(O19&lt;=0.15,"1",IF(AND(O19&gt;0.15,O19&lt;0.3),"2",IF(AND(O19&gt;=0.3),"3")))</f>
        <v>3</v>
      </c>
      <c r="Q19" s="4">
        <v>1</v>
      </c>
      <c r="R19" s="4">
        <v>2</v>
      </c>
      <c r="S19" s="4">
        <f t="shared" si="0"/>
        <v>1.7000000000000002</v>
      </c>
      <c r="T19" s="92" t="str">
        <f t="shared" si="1"/>
        <v>BAJO</v>
      </c>
      <c r="U19" s="3" t="s">
        <v>68</v>
      </c>
      <c r="V19" s="4" t="s">
        <v>153</v>
      </c>
      <c r="W19" s="3" t="s">
        <v>83</v>
      </c>
      <c r="X19" s="4">
        <v>1</v>
      </c>
      <c r="Y19" s="4">
        <f t="shared" si="6"/>
        <v>1.7000000000000002</v>
      </c>
      <c r="Z19" s="93" t="str">
        <f t="shared" si="7"/>
        <v>ACEPTABLE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</row>
    <row r="20" spans="1:32" s="33" customFormat="1" ht="120" customHeight="1" x14ac:dyDescent="0.25">
      <c r="A20" s="181"/>
      <c r="B20" s="181"/>
      <c r="C20" s="96" t="s">
        <v>0</v>
      </c>
      <c r="D20" s="96" t="s">
        <v>350</v>
      </c>
      <c r="E20" s="27">
        <v>0</v>
      </c>
      <c r="F20" s="27">
        <v>0</v>
      </c>
      <c r="G20" s="27">
        <v>1</v>
      </c>
      <c r="H20" s="9" t="s">
        <v>351</v>
      </c>
      <c r="I20" s="9" t="s">
        <v>352</v>
      </c>
      <c r="J20" s="4" t="s">
        <v>25</v>
      </c>
      <c r="K20" s="3" t="s">
        <v>353</v>
      </c>
      <c r="L20" s="3" t="s">
        <v>354</v>
      </c>
      <c r="M20" s="3" t="s">
        <v>232</v>
      </c>
      <c r="N20" s="4">
        <v>48</v>
      </c>
      <c r="O20" s="104">
        <f>+N20/250</f>
        <v>0.192</v>
      </c>
      <c r="P20" s="108" t="str">
        <f>IF(O20&lt;=0.15,"1",IF(AND(O20&gt;0.15,O20&lt;0.3),"2",IF(AND(O20&gt;=0.3),"3")))</f>
        <v>2</v>
      </c>
      <c r="Q20" s="4">
        <v>2</v>
      </c>
      <c r="R20" s="4">
        <v>2</v>
      </c>
      <c r="S20" s="4">
        <f t="shared" si="0"/>
        <v>2</v>
      </c>
      <c r="T20" s="94" t="str">
        <f t="shared" si="1"/>
        <v>BAJO</v>
      </c>
      <c r="U20" s="3" t="s">
        <v>355</v>
      </c>
      <c r="V20" s="4" t="s">
        <v>356</v>
      </c>
      <c r="W20" s="3" t="s">
        <v>357</v>
      </c>
      <c r="X20" s="4">
        <v>1</v>
      </c>
      <c r="Y20" s="4">
        <f t="shared" si="6"/>
        <v>2</v>
      </c>
      <c r="Z20" s="95" t="str">
        <f t="shared" si="7"/>
        <v>ACEPTABLE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</row>
    <row r="21" spans="1:32" ht="110.25" customHeight="1" x14ac:dyDescent="0.25">
      <c r="A21" s="181"/>
      <c r="B21" s="181"/>
      <c r="C21" s="96" t="s">
        <v>24</v>
      </c>
      <c r="D21" s="96" t="s">
        <v>345</v>
      </c>
      <c r="E21" s="27">
        <f t="shared" si="2"/>
        <v>1</v>
      </c>
      <c r="F21" s="27">
        <f t="shared" si="3"/>
        <v>0</v>
      </c>
      <c r="G21" s="27">
        <v>0</v>
      </c>
      <c r="H21" s="9" t="s">
        <v>34</v>
      </c>
      <c r="I21" s="9" t="s">
        <v>95</v>
      </c>
      <c r="J21" s="4" t="s">
        <v>25</v>
      </c>
      <c r="K21" s="3" t="s">
        <v>35</v>
      </c>
      <c r="L21" s="3" t="s">
        <v>50</v>
      </c>
      <c r="M21" s="3" t="s">
        <v>235</v>
      </c>
      <c r="N21" s="4">
        <v>250</v>
      </c>
      <c r="O21" s="104">
        <f t="shared" si="4"/>
        <v>1</v>
      </c>
      <c r="P21" s="108" t="str">
        <f t="shared" si="5"/>
        <v>3</v>
      </c>
      <c r="Q21" s="4">
        <v>2</v>
      </c>
      <c r="R21" s="4">
        <v>1</v>
      </c>
      <c r="S21" s="4">
        <f t="shared" si="0"/>
        <v>1.9000000000000001</v>
      </c>
      <c r="T21" s="92" t="str">
        <f t="shared" si="1"/>
        <v>BAJO</v>
      </c>
      <c r="U21" s="3" t="s">
        <v>94</v>
      </c>
      <c r="V21" s="4" t="s">
        <v>153</v>
      </c>
      <c r="W21" s="3" t="s">
        <v>84</v>
      </c>
      <c r="X21" s="4">
        <v>1</v>
      </c>
      <c r="Y21" s="4">
        <f t="shared" si="6"/>
        <v>1.9000000000000001</v>
      </c>
      <c r="Z21" s="93" t="str">
        <f t="shared" si="7"/>
        <v>ACEPTABLE</v>
      </c>
      <c r="AA21" s="4">
        <v>1</v>
      </c>
      <c r="AB21" s="4">
        <v>1</v>
      </c>
      <c r="AC21" s="4">
        <v>0</v>
      </c>
      <c r="AD21" s="4">
        <v>0</v>
      </c>
      <c r="AE21" s="4">
        <v>1</v>
      </c>
      <c r="AF21" s="4">
        <v>1</v>
      </c>
    </row>
    <row r="22" spans="1:32" ht="127.5" customHeight="1" x14ac:dyDescent="0.25">
      <c r="A22" s="181"/>
      <c r="B22" s="181"/>
      <c r="C22" s="96" t="s">
        <v>24</v>
      </c>
      <c r="D22" s="96" t="s">
        <v>345</v>
      </c>
      <c r="E22" s="27">
        <f t="shared" si="2"/>
        <v>1</v>
      </c>
      <c r="F22" s="27">
        <f t="shared" si="3"/>
        <v>0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44</v>
      </c>
      <c r="L22" s="3" t="s">
        <v>51</v>
      </c>
      <c r="M22" s="3" t="s">
        <v>235</v>
      </c>
      <c r="N22" s="4">
        <v>250</v>
      </c>
      <c r="O22" s="104">
        <f t="shared" si="4"/>
        <v>1</v>
      </c>
      <c r="P22" s="108" t="str">
        <f t="shared" si="5"/>
        <v>3</v>
      </c>
      <c r="Q22" s="4">
        <v>2</v>
      </c>
      <c r="R22" s="4">
        <v>2</v>
      </c>
      <c r="S22" s="4">
        <f t="shared" si="0"/>
        <v>2.2000000000000002</v>
      </c>
      <c r="T22" s="92" t="str">
        <f t="shared" si="1"/>
        <v>MEDIO</v>
      </c>
      <c r="U22" s="3" t="s">
        <v>80</v>
      </c>
      <c r="V22" s="4" t="s">
        <v>153</v>
      </c>
      <c r="W22" s="3" t="s">
        <v>82</v>
      </c>
      <c r="X22" s="4">
        <v>1</v>
      </c>
      <c r="Y22" s="4">
        <f t="shared" si="6"/>
        <v>2.2000000000000002</v>
      </c>
      <c r="Z22" s="93" t="str">
        <f t="shared" si="7"/>
        <v>ACEPTABLE</v>
      </c>
      <c r="AA22" s="4">
        <v>1</v>
      </c>
      <c r="AB22" s="4">
        <v>1</v>
      </c>
      <c r="AC22" s="4">
        <v>0</v>
      </c>
      <c r="AD22" s="4">
        <v>0</v>
      </c>
      <c r="AE22" s="4">
        <v>1</v>
      </c>
      <c r="AF22" s="4">
        <v>1</v>
      </c>
    </row>
    <row r="23" spans="1:32" ht="117.75" customHeight="1" x14ac:dyDescent="0.25">
      <c r="A23" s="181"/>
      <c r="B23" s="181"/>
      <c r="C23" s="96" t="s">
        <v>24</v>
      </c>
      <c r="D23" s="96" t="s">
        <v>345</v>
      </c>
      <c r="E23" s="27">
        <f t="shared" si="2"/>
        <v>0</v>
      </c>
      <c r="F23" s="27">
        <f t="shared" si="3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37</v>
      </c>
      <c r="L23" s="3" t="s">
        <v>77</v>
      </c>
      <c r="M23" s="3" t="s">
        <v>235</v>
      </c>
      <c r="N23" s="4">
        <v>1</v>
      </c>
      <c r="O23" s="104">
        <f t="shared" si="4"/>
        <v>4.0000000000000001E-3</v>
      </c>
      <c r="P23" s="108" t="str">
        <f t="shared" si="5"/>
        <v>1</v>
      </c>
      <c r="Q23" s="4">
        <v>2</v>
      </c>
      <c r="R23" s="4">
        <v>2</v>
      </c>
      <c r="S23" s="4">
        <f t="shared" si="0"/>
        <v>1.7999999999999998</v>
      </c>
      <c r="T23" s="92" t="str">
        <f t="shared" si="1"/>
        <v>BAJO</v>
      </c>
      <c r="U23" s="3" t="s">
        <v>91</v>
      </c>
      <c r="V23" s="4" t="s">
        <v>153</v>
      </c>
      <c r="W23" s="3" t="s">
        <v>81</v>
      </c>
      <c r="X23" s="4">
        <v>1</v>
      </c>
      <c r="Y23" s="4">
        <f t="shared" si="6"/>
        <v>1.7999999999999998</v>
      </c>
      <c r="Z23" s="93" t="str">
        <f t="shared" si="7"/>
        <v>ACEPTABLE</v>
      </c>
      <c r="AA23" s="4">
        <v>0</v>
      </c>
      <c r="AB23" s="4">
        <v>1</v>
      </c>
      <c r="AC23" s="4">
        <v>0</v>
      </c>
      <c r="AD23" s="4">
        <v>1</v>
      </c>
      <c r="AE23" s="4">
        <v>1</v>
      </c>
      <c r="AF23" s="4">
        <v>1</v>
      </c>
    </row>
    <row r="24" spans="1:32" ht="122.25" customHeight="1" x14ac:dyDescent="0.25">
      <c r="A24" s="181"/>
      <c r="B24" s="181"/>
      <c r="C24" s="96" t="s">
        <v>24</v>
      </c>
      <c r="D24" s="96" t="s">
        <v>345</v>
      </c>
      <c r="E24" s="27">
        <f t="shared" si="2"/>
        <v>0</v>
      </c>
      <c r="F24" s="27">
        <f t="shared" si="3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38</v>
      </c>
      <c r="L24" s="3" t="s">
        <v>52</v>
      </c>
      <c r="M24" s="3" t="s">
        <v>235</v>
      </c>
      <c r="N24" s="4">
        <v>1</v>
      </c>
      <c r="O24" s="104">
        <f t="shared" si="4"/>
        <v>4.0000000000000001E-3</v>
      </c>
      <c r="P24" s="108" t="str">
        <f t="shared" si="5"/>
        <v>1</v>
      </c>
      <c r="Q24" s="4">
        <v>2</v>
      </c>
      <c r="R24" s="4">
        <v>2</v>
      </c>
      <c r="S24" s="4">
        <f t="shared" si="0"/>
        <v>1.7999999999999998</v>
      </c>
      <c r="T24" s="92" t="str">
        <f t="shared" si="1"/>
        <v>BAJO</v>
      </c>
      <c r="U24" s="3" t="s">
        <v>90</v>
      </c>
      <c r="V24" s="4" t="s">
        <v>153</v>
      </c>
      <c r="W24" s="3" t="s">
        <v>81</v>
      </c>
      <c r="X24" s="4">
        <v>1</v>
      </c>
      <c r="Y24" s="4">
        <f t="shared" si="6"/>
        <v>1.7999999999999998</v>
      </c>
      <c r="Z24" s="93" t="str">
        <f t="shared" si="7"/>
        <v>ACEPTABLE</v>
      </c>
      <c r="AA24" s="4">
        <v>0</v>
      </c>
      <c r="AB24" s="4">
        <v>1</v>
      </c>
      <c r="AC24" s="4">
        <v>1</v>
      </c>
      <c r="AD24" s="4">
        <v>1</v>
      </c>
      <c r="AE24" s="4">
        <v>0</v>
      </c>
      <c r="AF24" s="4">
        <v>1</v>
      </c>
    </row>
    <row r="25" spans="1:32" ht="157.5" customHeight="1" x14ac:dyDescent="0.25">
      <c r="A25" s="181"/>
      <c r="B25" s="181"/>
      <c r="C25" s="96" t="s">
        <v>24</v>
      </c>
      <c r="D25" s="96" t="s">
        <v>345</v>
      </c>
      <c r="E25" s="27">
        <f t="shared" si="2"/>
        <v>0</v>
      </c>
      <c r="F25" s="27">
        <f t="shared" si="3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40</v>
      </c>
      <c r="L25" s="3" t="s">
        <v>60</v>
      </c>
      <c r="M25" s="3" t="s">
        <v>235</v>
      </c>
      <c r="N25" s="4">
        <v>1</v>
      </c>
      <c r="O25" s="104">
        <f t="shared" si="4"/>
        <v>4.0000000000000001E-3</v>
      </c>
      <c r="P25" s="108" t="str">
        <f t="shared" si="5"/>
        <v>1</v>
      </c>
      <c r="Q25" s="4">
        <v>3</v>
      </c>
      <c r="R25" s="4">
        <v>3</v>
      </c>
      <c r="S25" s="4">
        <f t="shared" si="0"/>
        <v>2.5999999999999996</v>
      </c>
      <c r="T25" s="92" t="str">
        <f t="shared" si="1"/>
        <v>ALTO</v>
      </c>
      <c r="U25" s="3" t="s">
        <v>70</v>
      </c>
      <c r="V25" s="4" t="s">
        <v>153</v>
      </c>
      <c r="W25" s="3" t="s">
        <v>79</v>
      </c>
      <c r="X25" s="4">
        <v>1</v>
      </c>
      <c r="Y25" s="4">
        <f t="shared" si="6"/>
        <v>2.5999999999999996</v>
      </c>
      <c r="Z25" s="93" t="str">
        <f t="shared" si="7"/>
        <v>ACEPTABLE</v>
      </c>
      <c r="AA25" s="4">
        <v>1</v>
      </c>
      <c r="AB25" s="4">
        <v>1</v>
      </c>
      <c r="AC25" s="4">
        <v>0</v>
      </c>
      <c r="AD25" s="4">
        <v>0</v>
      </c>
      <c r="AE25" s="4">
        <v>1</v>
      </c>
      <c r="AF25" s="4">
        <v>1</v>
      </c>
    </row>
    <row r="26" spans="1:32" ht="125.25" customHeight="1" x14ac:dyDescent="0.25">
      <c r="A26" s="181"/>
      <c r="B26" s="181"/>
      <c r="C26" s="96" t="s">
        <v>24</v>
      </c>
      <c r="D26" s="96" t="s">
        <v>345</v>
      </c>
      <c r="E26" s="27">
        <f t="shared" si="2"/>
        <v>0</v>
      </c>
      <c r="F26" s="27">
        <f t="shared" si="3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71</v>
      </c>
      <c r="M26" s="3" t="s">
        <v>235</v>
      </c>
      <c r="N26" s="4">
        <v>2</v>
      </c>
      <c r="O26" s="104">
        <f t="shared" si="4"/>
        <v>8.0000000000000002E-3</v>
      </c>
      <c r="P26" s="108" t="str">
        <f t="shared" si="5"/>
        <v>1</v>
      </c>
      <c r="Q26" s="4">
        <v>1</v>
      </c>
      <c r="R26" s="4">
        <v>1</v>
      </c>
      <c r="S26" s="4">
        <f t="shared" si="0"/>
        <v>1</v>
      </c>
      <c r="T26" s="92" t="str">
        <f t="shared" si="1"/>
        <v>BAJO</v>
      </c>
      <c r="U26" s="3" t="s">
        <v>90</v>
      </c>
      <c r="V26" s="4" t="s">
        <v>153</v>
      </c>
      <c r="W26" s="3" t="s">
        <v>84</v>
      </c>
      <c r="X26" s="4">
        <v>1</v>
      </c>
      <c r="Y26" s="4">
        <f t="shared" si="6"/>
        <v>1</v>
      </c>
      <c r="Z26" s="93" t="str">
        <f t="shared" si="7"/>
        <v>ACEPTABLE</v>
      </c>
      <c r="AA26" s="4">
        <v>0</v>
      </c>
      <c r="AB26" s="4">
        <v>0</v>
      </c>
      <c r="AC26" s="4">
        <v>0</v>
      </c>
      <c r="AD26" s="4">
        <v>0</v>
      </c>
      <c r="AE26" s="4">
        <v>1</v>
      </c>
      <c r="AF26" s="4">
        <v>1</v>
      </c>
    </row>
    <row r="27" spans="1:32" ht="117" customHeight="1" x14ac:dyDescent="0.25">
      <c r="A27" s="181"/>
      <c r="B27" s="181"/>
      <c r="C27" s="96" t="s">
        <v>24</v>
      </c>
      <c r="D27" s="96" t="s">
        <v>345</v>
      </c>
      <c r="E27" s="27">
        <f t="shared" si="2"/>
        <v>0</v>
      </c>
      <c r="F27" s="27">
        <f t="shared" si="3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37</v>
      </c>
      <c r="L27" s="3" t="s">
        <v>72</v>
      </c>
      <c r="M27" s="3" t="s">
        <v>235</v>
      </c>
      <c r="N27" s="4">
        <v>3</v>
      </c>
      <c r="O27" s="104">
        <f t="shared" si="4"/>
        <v>1.2E-2</v>
      </c>
      <c r="P27" s="108" t="str">
        <f t="shared" si="5"/>
        <v>1</v>
      </c>
      <c r="Q27" s="4">
        <v>1</v>
      </c>
      <c r="R27" s="4">
        <v>1</v>
      </c>
      <c r="S27" s="4">
        <f t="shared" si="0"/>
        <v>1</v>
      </c>
      <c r="T27" s="92" t="str">
        <f t="shared" si="1"/>
        <v>BAJO</v>
      </c>
      <c r="U27" s="3" t="s">
        <v>90</v>
      </c>
      <c r="V27" s="4" t="s">
        <v>153</v>
      </c>
      <c r="W27" s="3" t="s">
        <v>84</v>
      </c>
      <c r="X27" s="4">
        <v>1</v>
      </c>
      <c r="Y27" s="4">
        <f t="shared" si="6"/>
        <v>1</v>
      </c>
      <c r="Z27" s="93" t="str">
        <f t="shared" si="7"/>
        <v>ACEPTABLE</v>
      </c>
      <c r="AA27" s="4">
        <v>0</v>
      </c>
      <c r="AB27" s="4">
        <v>0</v>
      </c>
      <c r="AC27" s="4">
        <v>1</v>
      </c>
      <c r="AD27" s="4">
        <v>1</v>
      </c>
      <c r="AE27" s="4">
        <v>0</v>
      </c>
      <c r="AF27" s="4">
        <v>1</v>
      </c>
    </row>
    <row r="28" spans="1:32" ht="123" customHeight="1" x14ac:dyDescent="0.25">
      <c r="A28" s="181"/>
      <c r="B28" s="181"/>
      <c r="C28" s="96" t="s">
        <v>24</v>
      </c>
      <c r="D28" s="96" t="s">
        <v>345</v>
      </c>
      <c r="E28" s="27">
        <f t="shared" si="2"/>
        <v>0</v>
      </c>
      <c r="F28" s="27">
        <f t="shared" si="3"/>
        <v>1</v>
      </c>
      <c r="G28" s="27">
        <v>0</v>
      </c>
      <c r="H28" s="9" t="s">
        <v>34</v>
      </c>
      <c r="I28" s="9" t="s">
        <v>36</v>
      </c>
      <c r="J28" s="4" t="s">
        <v>25</v>
      </c>
      <c r="K28" s="3" t="s">
        <v>38</v>
      </c>
      <c r="L28" s="3" t="s">
        <v>73</v>
      </c>
      <c r="M28" s="3" t="s">
        <v>221</v>
      </c>
      <c r="N28" s="4">
        <v>1</v>
      </c>
      <c r="O28" s="104">
        <f t="shared" si="4"/>
        <v>4.0000000000000001E-3</v>
      </c>
      <c r="P28" s="108" t="str">
        <f t="shared" si="5"/>
        <v>1</v>
      </c>
      <c r="Q28" s="4">
        <v>1</v>
      </c>
      <c r="R28" s="4">
        <v>1</v>
      </c>
      <c r="S28" s="4">
        <f t="shared" si="0"/>
        <v>1</v>
      </c>
      <c r="T28" s="92" t="str">
        <f t="shared" si="1"/>
        <v>BAJO</v>
      </c>
      <c r="U28" s="3" t="s">
        <v>91</v>
      </c>
      <c r="V28" s="4" t="s">
        <v>153</v>
      </c>
      <c r="W28" s="3" t="s">
        <v>84</v>
      </c>
      <c r="X28" s="4">
        <v>1</v>
      </c>
      <c r="Y28" s="4">
        <f t="shared" si="6"/>
        <v>1</v>
      </c>
      <c r="Z28" s="93" t="str">
        <f t="shared" si="7"/>
        <v>ACEPTABLE</v>
      </c>
      <c r="AA28" s="4">
        <v>0</v>
      </c>
      <c r="AB28" s="4">
        <v>0</v>
      </c>
      <c r="AC28" s="4">
        <v>0</v>
      </c>
      <c r="AD28" s="4">
        <v>1</v>
      </c>
      <c r="AE28" s="4">
        <v>1</v>
      </c>
      <c r="AF28" s="4">
        <v>1</v>
      </c>
    </row>
    <row r="29" spans="1:32" ht="117" customHeight="1" x14ac:dyDescent="0.25">
      <c r="A29" s="181"/>
      <c r="B29" s="181"/>
      <c r="C29" s="96" t="s">
        <v>24</v>
      </c>
      <c r="D29" s="96" t="s">
        <v>345</v>
      </c>
      <c r="E29" s="27">
        <f t="shared" si="2"/>
        <v>1</v>
      </c>
      <c r="F29" s="27">
        <f t="shared" si="3"/>
        <v>0</v>
      </c>
      <c r="G29" s="27">
        <v>0</v>
      </c>
      <c r="H29" s="9" t="s">
        <v>31</v>
      </c>
      <c r="I29" s="9" t="s">
        <v>42</v>
      </c>
      <c r="J29" s="4" t="s">
        <v>25</v>
      </c>
      <c r="K29" s="3" t="s">
        <v>35</v>
      </c>
      <c r="L29" s="3" t="s">
        <v>35</v>
      </c>
      <c r="M29" s="3" t="s">
        <v>221</v>
      </c>
      <c r="N29" s="4">
        <v>250</v>
      </c>
      <c r="O29" s="104">
        <f t="shared" si="4"/>
        <v>1</v>
      </c>
      <c r="P29" s="108" t="str">
        <f t="shared" si="5"/>
        <v>3</v>
      </c>
      <c r="Q29" s="4">
        <v>2</v>
      </c>
      <c r="R29" s="4">
        <v>1</v>
      </c>
      <c r="S29" s="4">
        <f t="shared" si="0"/>
        <v>1.9000000000000001</v>
      </c>
      <c r="T29" s="92" t="str">
        <f>IF(S29&lt;=2,"BAJO",IF(AND(S29&gt;2,S29&lt;2.5),"MEDIO",IF(AND(S29&gt;=2.5),"ALTO")))</f>
        <v>BAJO</v>
      </c>
      <c r="U29" s="3" t="s">
        <v>53</v>
      </c>
      <c r="V29" s="4" t="s">
        <v>153</v>
      </c>
      <c r="W29" s="3" t="s">
        <v>54</v>
      </c>
      <c r="X29" s="4">
        <v>1</v>
      </c>
      <c r="Y29" s="4">
        <f t="shared" si="6"/>
        <v>1.9000000000000001</v>
      </c>
      <c r="Z29" s="93" t="str">
        <f>IF(Y29&lt;=3,"ACEPTABLE",IF(AND(Y29&gt;3,Y29&lt;6),"MODERADO",IF(AND(Y29&gt;=6),"SIGNIFICATIVO")))</f>
        <v>ACEPTABLE</v>
      </c>
      <c r="AA29" s="4">
        <v>0</v>
      </c>
      <c r="AB29" s="4">
        <v>1</v>
      </c>
      <c r="AC29" s="4">
        <v>0</v>
      </c>
      <c r="AD29" s="4">
        <v>0</v>
      </c>
      <c r="AE29" s="4">
        <v>1</v>
      </c>
      <c r="AF29" s="4">
        <v>1</v>
      </c>
    </row>
    <row r="30" spans="1:32" ht="124.5" customHeight="1" x14ac:dyDescent="0.25">
      <c r="A30" s="181"/>
      <c r="B30" s="181"/>
      <c r="C30" s="96" t="s">
        <v>24</v>
      </c>
      <c r="D30" s="96" t="s">
        <v>345</v>
      </c>
      <c r="E30" s="27">
        <f t="shared" si="2"/>
        <v>1</v>
      </c>
      <c r="F30" s="27">
        <f t="shared" si="3"/>
        <v>0</v>
      </c>
      <c r="G30" s="27">
        <v>0</v>
      </c>
      <c r="H30" s="9" t="s">
        <v>31</v>
      </c>
      <c r="I30" s="9" t="s">
        <v>41</v>
      </c>
      <c r="J30" s="4" t="s">
        <v>25</v>
      </c>
      <c r="K30" s="3" t="s">
        <v>126</v>
      </c>
      <c r="L30" s="3" t="s">
        <v>104</v>
      </c>
      <c r="M30" s="3" t="s">
        <v>221</v>
      </c>
      <c r="N30" s="4">
        <v>250</v>
      </c>
      <c r="O30" s="104">
        <f t="shared" si="4"/>
        <v>1</v>
      </c>
      <c r="P30" s="108" t="str">
        <f t="shared" si="5"/>
        <v>3</v>
      </c>
      <c r="Q30" s="4">
        <v>1</v>
      </c>
      <c r="R30" s="4">
        <v>1</v>
      </c>
      <c r="S30" s="4">
        <f t="shared" si="0"/>
        <v>1.4000000000000001</v>
      </c>
      <c r="T30" s="92" t="str">
        <f>IF(S30&lt;=2,"BAJO",IF(AND(S30&gt;2,S30&lt;2.5),"MEDIO",IF(AND(S30&gt;=2.5),"ALTO")))</f>
        <v>BAJO</v>
      </c>
      <c r="U30" s="3" t="s">
        <v>99</v>
      </c>
      <c r="V30" s="4" t="s">
        <v>153</v>
      </c>
      <c r="W30" s="3" t="s">
        <v>96</v>
      </c>
      <c r="X30" s="4">
        <v>2</v>
      </c>
      <c r="Y30" s="4">
        <f t="shared" si="6"/>
        <v>2.8000000000000003</v>
      </c>
      <c r="Z30" s="93" t="str">
        <f>IF(Y30&lt;=3,"ACEPTABLE",IF(AND(Y30&gt;3,Y30&lt;6),"MODERADO",IF(AND(Y30&gt;=6),"SIGNIFICATIVO")))</f>
        <v>ACEPTABLE</v>
      </c>
      <c r="AA30" s="4">
        <v>0</v>
      </c>
      <c r="AB30" s="4">
        <v>1</v>
      </c>
      <c r="AC30" s="4">
        <v>1</v>
      </c>
      <c r="AD30" s="4">
        <v>1</v>
      </c>
      <c r="AE30" s="4">
        <v>1</v>
      </c>
      <c r="AF30" s="4">
        <v>1</v>
      </c>
    </row>
    <row r="31" spans="1:32" ht="129.75" customHeight="1" x14ac:dyDescent="0.25">
      <c r="A31" s="181"/>
      <c r="B31" s="181"/>
      <c r="C31" s="96" t="s">
        <v>24</v>
      </c>
      <c r="D31" s="96" t="s">
        <v>345</v>
      </c>
      <c r="E31" s="27">
        <f t="shared" si="2"/>
        <v>1</v>
      </c>
      <c r="F31" s="27">
        <f t="shared" si="3"/>
        <v>0</v>
      </c>
      <c r="G31" s="27">
        <v>0</v>
      </c>
      <c r="H31" s="9" t="s">
        <v>61</v>
      </c>
      <c r="I31" s="9" t="s">
        <v>62</v>
      </c>
      <c r="J31" s="4" t="s">
        <v>25</v>
      </c>
      <c r="K31" s="3" t="s">
        <v>126</v>
      </c>
      <c r="L31" s="3" t="s">
        <v>104</v>
      </c>
      <c r="M31" s="3" t="s">
        <v>221</v>
      </c>
      <c r="N31" s="4">
        <v>250</v>
      </c>
      <c r="O31" s="104">
        <f t="shared" si="4"/>
        <v>1</v>
      </c>
      <c r="P31" s="108" t="str">
        <f t="shared" si="5"/>
        <v>3</v>
      </c>
      <c r="Q31" s="4">
        <v>2</v>
      </c>
      <c r="R31" s="4">
        <v>1</v>
      </c>
      <c r="S31" s="4">
        <f t="shared" si="0"/>
        <v>1.9000000000000001</v>
      </c>
      <c r="T31" s="92" t="str">
        <f>IF(S31&lt;=2,"BAJO",IF(AND(S31&gt;2,S31&lt;2.5),"MEDIO",IF(AND(S31&gt;=2.5),"ALTO")))</f>
        <v>BAJO</v>
      </c>
      <c r="U31" s="3" t="s">
        <v>100</v>
      </c>
      <c r="V31" s="4" t="s">
        <v>153</v>
      </c>
      <c r="W31" s="3" t="s">
        <v>78</v>
      </c>
      <c r="X31" s="4">
        <v>1</v>
      </c>
      <c r="Y31" s="4">
        <f t="shared" si="6"/>
        <v>1.9000000000000001</v>
      </c>
      <c r="Z31" s="93" t="str">
        <f>IF(Y31&lt;=3,"ACEPTABLE",IF(AND(Y31&gt;3,Y31&lt;6),"MODERADO",IF(AND(Y31&gt;=6),"SIGNIFICATIVO")))</f>
        <v>ACEPTABLE</v>
      </c>
      <c r="AA31" s="4">
        <v>0</v>
      </c>
      <c r="AB31" s="4">
        <v>1</v>
      </c>
      <c r="AC31" s="4">
        <v>0</v>
      </c>
      <c r="AD31" s="4">
        <v>0</v>
      </c>
      <c r="AE31" s="4">
        <v>1</v>
      </c>
      <c r="AF31" s="4">
        <v>1</v>
      </c>
    </row>
    <row r="32" spans="1:32" ht="122.25" customHeight="1" x14ac:dyDescent="0.25">
      <c r="A32" s="181"/>
      <c r="B32" s="181"/>
      <c r="C32" s="96" t="s">
        <v>24</v>
      </c>
      <c r="D32" s="96" t="s">
        <v>345</v>
      </c>
      <c r="E32" s="27">
        <f t="shared" si="2"/>
        <v>1</v>
      </c>
      <c r="F32" s="27">
        <f t="shared" si="3"/>
        <v>0</v>
      </c>
      <c r="G32" s="27">
        <v>0</v>
      </c>
      <c r="H32" s="9" t="s">
        <v>61</v>
      </c>
      <c r="I32" s="9" t="s">
        <v>87</v>
      </c>
      <c r="J32" s="4" t="s">
        <v>25</v>
      </c>
      <c r="K32" s="3" t="s">
        <v>64</v>
      </c>
      <c r="L32" s="3" t="s">
        <v>65</v>
      </c>
      <c r="M32" s="3" t="s">
        <v>221</v>
      </c>
      <c r="N32" s="4">
        <v>250</v>
      </c>
      <c r="O32" s="104">
        <f t="shared" si="4"/>
        <v>1</v>
      </c>
      <c r="P32" s="108" t="str">
        <f t="shared" si="5"/>
        <v>3</v>
      </c>
      <c r="Q32" s="4">
        <v>1</v>
      </c>
      <c r="R32" s="4">
        <v>1</v>
      </c>
      <c r="S32" s="4">
        <f t="shared" si="0"/>
        <v>1.4000000000000001</v>
      </c>
      <c r="T32" s="92" t="str">
        <f>IF(S32&lt;=2,"BAJO",IF(AND(S32&gt;2,S32&lt;2.5),"MEDIO",IF(AND(S32&gt;=2.5),"ALTO")))</f>
        <v>BAJO</v>
      </c>
      <c r="U32" s="3" t="s">
        <v>88</v>
      </c>
      <c r="V32" s="4" t="s">
        <v>153</v>
      </c>
      <c r="W32" s="3" t="s">
        <v>83</v>
      </c>
      <c r="X32" s="4">
        <v>1</v>
      </c>
      <c r="Y32" s="4">
        <f t="shared" si="6"/>
        <v>1.4000000000000001</v>
      </c>
      <c r="Z32" s="93" t="str">
        <f>IF(Y32&lt;=2,"ACEPTABLE",IF(AND(Y32&gt;2,Y32&lt;6),"MODERADO",IF(AND(Y32&gt;=6),"SIGNIFICATIVO")))</f>
        <v>ACEPTABLE</v>
      </c>
      <c r="AA32" s="4">
        <v>0</v>
      </c>
      <c r="AB32" s="4">
        <v>1</v>
      </c>
      <c r="AC32" s="4">
        <v>0</v>
      </c>
      <c r="AD32" s="4">
        <v>0</v>
      </c>
      <c r="AE32" s="4">
        <v>0</v>
      </c>
      <c r="AF32" s="4">
        <v>1</v>
      </c>
    </row>
    <row r="33" spans="1:32" ht="144.75" customHeight="1" x14ac:dyDescent="0.25">
      <c r="A33" s="181"/>
      <c r="B33" s="181"/>
      <c r="C33" s="96" t="s">
        <v>24</v>
      </c>
      <c r="D33" s="96" t="s">
        <v>345</v>
      </c>
      <c r="E33" s="27">
        <f t="shared" si="2"/>
        <v>0</v>
      </c>
      <c r="F33" s="27">
        <f t="shared" si="3"/>
        <v>1</v>
      </c>
      <c r="G33" s="27">
        <v>0</v>
      </c>
      <c r="H33" s="9" t="s">
        <v>31</v>
      </c>
      <c r="I33" s="9" t="s">
        <v>105</v>
      </c>
      <c r="J33" s="4" t="s">
        <v>25</v>
      </c>
      <c r="K33" s="3" t="s">
        <v>101</v>
      </c>
      <c r="L33" s="3" t="s">
        <v>103</v>
      </c>
      <c r="M33" s="3" t="s">
        <v>221</v>
      </c>
      <c r="N33" s="4">
        <v>52</v>
      </c>
      <c r="O33" s="104">
        <f t="shared" si="4"/>
        <v>0.20799999999999999</v>
      </c>
      <c r="P33" s="108" t="str">
        <f t="shared" si="5"/>
        <v>2</v>
      </c>
      <c r="Q33" s="4">
        <v>1</v>
      </c>
      <c r="R33" s="4">
        <v>1</v>
      </c>
      <c r="S33" s="4">
        <f t="shared" si="0"/>
        <v>1.2</v>
      </c>
      <c r="T33" s="92" t="str">
        <f>IF(S33&lt;=1.9,"BAJO",IF(AND(S33&gt;1.9,S33&lt;2.5),"MEDIO",IF(AND(S33&gt;=2.5),"ALTO")))</f>
        <v>BAJO</v>
      </c>
      <c r="U33" s="3" t="s">
        <v>89</v>
      </c>
      <c r="V33" s="4" t="s">
        <v>153</v>
      </c>
      <c r="W33" s="3" t="s">
        <v>83</v>
      </c>
      <c r="X33" s="4">
        <v>1</v>
      </c>
      <c r="Y33" s="4">
        <f t="shared" si="6"/>
        <v>1.2</v>
      </c>
      <c r="Z33" s="93" t="str">
        <f>IF(Y33&lt;=3,"ACEPTABLE",IF(AND(Y33&gt;3,Y33&lt;6),"MODERADO",IF(AND(Y33&gt;=6),"SIGNIFICATIVO")))</f>
        <v>ACEPTABLE</v>
      </c>
      <c r="AA33" s="4">
        <v>0</v>
      </c>
      <c r="AB33" s="4">
        <v>0</v>
      </c>
      <c r="AC33" s="4">
        <v>0</v>
      </c>
      <c r="AD33" s="4">
        <v>0</v>
      </c>
      <c r="AE33" s="4">
        <v>1</v>
      </c>
      <c r="AF33" s="4">
        <v>1</v>
      </c>
    </row>
    <row r="34" spans="1:32" ht="129.75" customHeight="1" x14ac:dyDescent="0.25">
      <c r="A34" s="181"/>
      <c r="B34" s="181"/>
      <c r="C34" s="96" t="s">
        <v>24</v>
      </c>
      <c r="D34" s="96" t="s">
        <v>345</v>
      </c>
      <c r="E34" s="27">
        <f t="shared" si="2"/>
        <v>0</v>
      </c>
      <c r="F34" s="27">
        <f t="shared" si="3"/>
        <v>1</v>
      </c>
      <c r="G34" s="27">
        <v>0</v>
      </c>
      <c r="H34" s="9" t="s">
        <v>107</v>
      </c>
      <c r="I34" s="9" t="s">
        <v>106</v>
      </c>
      <c r="J34" s="4" t="s">
        <v>25</v>
      </c>
      <c r="K34" s="3" t="s">
        <v>108</v>
      </c>
      <c r="L34" s="3" t="s">
        <v>109</v>
      </c>
      <c r="M34" s="3" t="s">
        <v>221</v>
      </c>
      <c r="N34" s="4">
        <v>12</v>
      </c>
      <c r="O34" s="104">
        <f t="shared" si="4"/>
        <v>4.8000000000000001E-2</v>
      </c>
      <c r="P34" s="108" t="str">
        <f t="shared" si="5"/>
        <v>1</v>
      </c>
      <c r="Q34" s="4">
        <v>1</v>
      </c>
      <c r="R34" s="4">
        <v>1</v>
      </c>
      <c r="S34" s="4">
        <f t="shared" si="0"/>
        <v>1</v>
      </c>
      <c r="T34" s="92" t="str">
        <f>IF(S34&lt;=2,"BAJO",IF(AND(S34&gt;2,S34&lt;2.5),"MEDIO",IF(AND(S34&gt;=2.5),"ALTO")))</f>
        <v>BAJO</v>
      </c>
      <c r="U34" s="3" t="s">
        <v>88</v>
      </c>
      <c r="V34" s="4" t="s">
        <v>153</v>
      </c>
      <c r="W34" s="3" t="s">
        <v>110</v>
      </c>
      <c r="X34" s="4">
        <v>2</v>
      </c>
      <c r="Y34" s="4">
        <f t="shared" si="6"/>
        <v>2</v>
      </c>
      <c r="Z34" s="93" t="str">
        <f>IF(Y34&lt;=2,"ACEPTABLE",IF(AND(Y34&gt;2,Y34&lt;6),"MODERADO",IF(AND(Y34&gt;=6),"SIGNIFICATIVO")))</f>
        <v>ACEPTABLE</v>
      </c>
      <c r="AA34" s="4">
        <v>0</v>
      </c>
      <c r="AB34" s="4">
        <v>1</v>
      </c>
      <c r="AC34" s="4">
        <v>0</v>
      </c>
      <c r="AD34" s="4">
        <v>0</v>
      </c>
      <c r="AE34" s="4">
        <v>1</v>
      </c>
      <c r="AF34" s="4">
        <v>1</v>
      </c>
    </row>
    <row r="35" spans="1:32" ht="60.6" x14ac:dyDescent="0.25">
      <c r="A35" s="181"/>
      <c r="B35" s="181"/>
      <c r="C35" s="96" t="s">
        <v>0</v>
      </c>
      <c r="D35" s="96" t="s">
        <v>244</v>
      </c>
      <c r="E35" s="27">
        <f t="shared" si="2"/>
        <v>0</v>
      </c>
      <c r="F35" s="27">
        <f t="shared" si="3"/>
        <v>1</v>
      </c>
      <c r="G35" s="27">
        <v>0</v>
      </c>
      <c r="H35" s="9" t="s">
        <v>361</v>
      </c>
      <c r="I35" s="9" t="s">
        <v>360</v>
      </c>
      <c r="J35" s="4" t="s">
        <v>25</v>
      </c>
      <c r="K35" s="3" t="s">
        <v>362</v>
      </c>
      <c r="L35" s="3" t="s">
        <v>360</v>
      </c>
      <c r="M35" s="3" t="s">
        <v>231</v>
      </c>
      <c r="N35" s="4">
        <v>5</v>
      </c>
      <c r="O35" s="104">
        <f>+N35/250</f>
        <v>0.02</v>
      </c>
      <c r="P35" s="108" t="str">
        <f>IF(O35&lt;=0.15,"1",IF(AND(O35&gt;0.15,O35&lt;0.3),"2",IF(AND(O35&gt;=0.3),"3")))</f>
        <v>1</v>
      </c>
      <c r="Q35" s="4">
        <v>2</v>
      </c>
      <c r="R35" s="4">
        <v>3</v>
      </c>
      <c r="S35" s="4">
        <f t="shared" si="0"/>
        <v>2.0999999999999996</v>
      </c>
      <c r="T35" s="92" t="str">
        <f t="shared" ref="T35:T41" si="8">IF(S35&lt;=2,"BAJO",IF(AND(S35&gt;2,S35&lt;2.5),"MEDIO",IF(AND(S35&gt;=2.5),"ALTO")))</f>
        <v>MEDIO</v>
      </c>
      <c r="U35" s="3" t="s">
        <v>68</v>
      </c>
      <c r="V35" s="4" t="s">
        <v>153</v>
      </c>
      <c r="W35" s="3" t="s">
        <v>83</v>
      </c>
      <c r="X35" s="4">
        <v>1</v>
      </c>
      <c r="Y35" s="4">
        <f t="shared" si="6"/>
        <v>2.0999999999999996</v>
      </c>
      <c r="Z35" s="93" t="str">
        <f t="shared" ref="Z35:Z41" si="9">IF(Y35&lt;=3,"ACEPTABLE",IF(AND(Y35&gt;3,Y35&lt;6),"MODERADO",IF(AND(Y35&gt;=6),"SIGNIFICATIVO")))</f>
        <v>ACEPTABLE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</row>
    <row r="36" spans="1:32" ht="106.5" customHeight="1" x14ac:dyDescent="0.25">
      <c r="A36" s="181"/>
      <c r="B36" s="181"/>
      <c r="C36" s="96" t="s">
        <v>0</v>
      </c>
      <c r="D36" s="96" t="s">
        <v>244</v>
      </c>
      <c r="E36" s="27">
        <f t="shared" si="2"/>
        <v>0</v>
      </c>
      <c r="F36" s="27">
        <f t="shared" si="3"/>
        <v>1</v>
      </c>
      <c r="G36" s="27">
        <v>0</v>
      </c>
      <c r="H36" s="9" t="s">
        <v>246</v>
      </c>
      <c r="I36" s="9" t="s">
        <v>242</v>
      </c>
      <c r="J36" s="4" t="s">
        <v>25</v>
      </c>
      <c r="K36" s="3" t="s">
        <v>257</v>
      </c>
      <c r="L36" s="3" t="s">
        <v>265</v>
      </c>
      <c r="M36" s="3" t="s">
        <v>231</v>
      </c>
      <c r="N36" s="4">
        <v>1</v>
      </c>
      <c r="O36" s="104">
        <f t="shared" ref="O36:O41" si="10">+N36/250</f>
        <v>4.0000000000000001E-3</v>
      </c>
      <c r="P36" s="108" t="str">
        <f t="shared" ref="P36:P41" si="11">IF(O36&lt;=0.15,"1",IF(AND(O36&gt;0.15,O36&lt;0.3),"2",IF(AND(O36&gt;=0.3),"3")))</f>
        <v>1</v>
      </c>
      <c r="Q36" s="4">
        <v>2</v>
      </c>
      <c r="R36" s="4">
        <v>2</v>
      </c>
      <c r="S36" s="4">
        <f t="shared" si="0"/>
        <v>1.7999999999999998</v>
      </c>
      <c r="T36" s="92" t="str">
        <f t="shared" si="8"/>
        <v>BAJO</v>
      </c>
      <c r="U36" s="3" t="s">
        <v>68</v>
      </c>
      <c r="V36" s="4" t="s">
        <v>153</v>
      </c>
      <c r="W36" s="3" t="s">
        <v>83</v>
      </c>
      <c r="X36" s="4">
        <v>1</v>
      </c>
      <c r="Y36" s="4">
        <f t="shared" si="6"/>
        <v>1.7999999999999998</v>
      </c>
      <c r="Z36" s="93" t="str">
        <f t="shared" si="9"/>
        <v>ACEPTABLE</v>
      </c>
      <c r="AA36" s="4">
        <v>0</v>
      </c>
      <c r="AB36" s="4">
        <v>1</v>
      </c>
      <c r="AC36" s="4">
        <v>0</v>
      </c>
      <c r="AD36" s="4">
        <v>0</v>
      </c>
      <c r="AE36" s="4">
        <v>0</v>
      </c>
      <c r="AF36" s="4">
        <v>0</v>
      </c>
    </row>
    <row r="37" spans="1:32" ht="149.25" customHeight="1" x14ac:dyDescent="0.25">
      <c r="A37" s="181"/>
      <c r="B37" s="181"/>
      <c r="C37" s="96" t="s">
        <v>24</v>
      </c>
      <c r="D37" s="96" t="s">
        <v>149</v>
      </c>
      <c r="E37" s="27">
        <f t="shared" si="2"/>
        <v>1</v>
      </c>
      <c r="F37" s="27">
        <f t="shared" si="3"/>
        <v>0</v>
      </c>
      <c r="G37" s="27">
        <v>0</v>
      </c>
      <c r="H37" s="9" t="s">
        <v>247</v>
      </c>
      <c r="I37" s="9" t="s">
        <v>242</v>
      </c>
      <c r="J37" s="4" t="s">
        <v>25</v>
      </c>
      <c r="K37" s="3" t="s">
        <v>258</v>
      </c>
      <c r="L37" s="3" t="s">
        <v>266</v>
      </c>
      <c r="M37" s="3" t="s">
        <v>231</v>
      </c>
      <c r="N37" s="4">
        <v>250</v>
      </c>
      <c r="O37" s="104">
        <f t="shared" si="10"/>
        <v>1</v>
      </c>
      <c r="P37" s="108" t="str">
        <f t="shared" si="11"/>
        <v>3</v>
      </c>
      <c r="Q37" s="4">
        <v>2</v>
      </c>
      <c r="R37" s="4">
        <v>2</v>
      </c>
      <c r="S37" s="4">
        <f t="shared" si="0"/>
        <v>2.2000000000000002</v>
      </c>
      <c r="T37" s="92" t="str">
        <f t="shared" si="8"/>
        <v>MEDIO</v>
      </c>
      <c r="U37" s="3" t="s">
        <v>68</v>
      </c>
      <c r="V37" s="4" t="s">
        <v>153</v>
      </c>
      <c r="W37" s="3" t="s">
        <v>83</v>
      </c>
      <c r="X37" s="4">
        <v>1</v>
      </c>
      <c r="Y37" s="4">
        <f t="shared" si="6"/>
        <v>2.2000000000000002</v>
      </c>
      <c r="Z37" s="93" t="str">
        <f t="shared" si="9"/>
        <v>ACEPTABLE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</row>
    <row r="38" spans="1:32" ht="61.2" x14ac:dyDescent="0.25">
      <c r="A38" s="181"/>
      <c r="B38" s="181"/>
      <c r="C38" s="96" t="s">
        <v>24</v>
      </c>
      <c r="D38" s="96" t="s">
        <v>149</v>
      </c>
      <c r="E38" s="27">
        <f t="shared" si="2"/>
        <v>0</v>
      </c>
      <c r="F38" s="27">
        <f t="shared" si="3"/>
        <v>1</v>
      </c>
      <c r="G38" s="27">
        <v>0</v>
      </c>
      <c r="H38" s="9" t="s">
        <v>248</v>
      </c>
      <c r="I38" s="9" t="s">
        <v>242</v>
      </c>
      <c r="J38" s="4" t="s">
        <v>25</v>
      </c>
      <c r="K38" s="3" t="s">
        <v>259</v>
      </c>
      <c r="L38" s="3" t="s">
        <v>241</v>
      </c>
      <c r="M38" s="3" t="s">
        <v>231</v>
      </c>
      <c r="N38" s="4">
        <v>10</v>
      </c>
      <c r="O38" s="104">
        <f t="shared" si="10"/>
        <v>0.04</v>
      </c>
      <c r="P38" s="108" t="str">
        <f t="shared" si="11"/>
        <v>1</v>
      </c>
      <c r="Q38" s="4">
        <v>2</v>
      </c>
      <c r="R38" s="4">
        <v>2</v>
      </c>
      <c r="S38" s="4">
        <f t="shared" si="0"/>
        <v>1.7999999999999998</v>
      </c>
      <c r="T38" s="92" t="str">
        <f t="shared" si="8"/>
        <v>BAJO</v>
      </c>
      <c r="U38" s="3" t="s">
        <v>68</v>
      </c>
      <c r="V38" s="4" t="s">
        <v>153</v>
      </c>
      <c r="W38" s="3" t="s">
        <v>83</v>
      </c>
      <c r="X38" s="4">
        <v>1</v>
      </c>
      <c r="Y38" s="4">
        <f t="shared" si="6"/>
        <v>1.7999999999999998</v>
      </c>
      <c r="Z38" s="93" t="str">
        <f t="shared" si="9"/>
        <v>ACEPTABLE</v>
      </c>
      <c r="AA38" s="4">
        <v>0</v>
      </c>
      <c r="AB38" s="4">
        <v>1</v>
      </c>
      <c r="AC38" s="4">
        <v>0</v>
      </c>
      <c r="AD38" s="4">
        <v>0</v>
      </c>
      <c r="AE38" s="4">
        <v>0</v>
      </c>
      <c r="AF38" s="4">
        <v>0</v>
      </c>
    </row>
    <row r="39" spans="1:32" ht="60.6" x14ac:dyDescent="0.25">
      <c r="A39" s="181"/>
      <c r="B39" s="181"/>
      <c r="C39" s="96" t="s">
        <v>24</v>
      </c>
      <c r="D39" s="96" t="s">
        <v>149</v>
      </c>
      <c r="E39" s="27">
        <f t="shared" si="2"/>
        <v>1</v>
      </c>
      <c r="F39" s="27">
        <f t="shared" si="3"/>
        <v>0</v>
      </c>
      <c r="G39" s="27">
        <v>0</v>
      </c>
      <c r="H39" s="9" t="s">
        <v>249</v>
      </c>
      <c r="I39" s="9" t="s">
        <v>254</v>
      </c>
      <c r="J39" s="4" t="s">
        <v>25</v>
      </c>
      <c r="K39" s="3" t="s">
        <v>260</v>
      </c>
      <c r="L39" s="3" t="s">
        <v>266</v>
      </c>
      <c r="M39" s="3" t="s">
        <v>231</v>
      </c>
      <c r="N39" s="4">
        <v>250</v>
      </c>
      <c r="O39" s="104">
        <f t="shared" si="10"/>
        <v>1</v>
      </c>
      <c r="P39" s="108" t="str">
        <f t="shared" si="11"/>
        <v>3</v>
      </c>
      <c r="Q39" s="4">
        <v>2</v>
      </c>
      <c r="R39" s="4">
        <v>2</v>
      </c>
      <c r="S39" s="4">
        <f t="shared" si="0"/>
        <v>2.2000000000000002</v>
      </c>
      <c r="T39" s="92" t="str">
        <f t="shared" si="8"/>
        <v>MEDIO</v>
      </c>
      <c r="U39" s="3" t="s">
        <v>68</v>
      </c>
      <c r="V39" s="4" t="s">
        <v>153</v>
      </c>
      <c r="W39" s="3" t="s">
        <v>83</v>
      </c>
      <c r="X39" s="4">
        <v>1</v>
      </c>
      <c r="Y39" s="4">
        <f t="shared" si="6"/>
        <v>2.2000000000000002</v>
      </c>
      <c r="Z39" s="93" t="str">
        <f t="shared" si="9"/>
        <v>ACEPTABLE</v>
      </c>
      <c r="AA39" s="4">
        <v>0</v>
      </c>
      <c r="AB39" s="4">
        <v>1</v>
      </c>
      <c r="AC39" s="4">
        <v>0</v>
      </c>
      <c r="AD39" s="4">
        <v>0</v>
      </c>
      <c r="AE39" s="4">
        <v>0</v>
      </c>
      <c r="AF39" s="4">
        <v>0</v>
      </c>
    </row>
    <row r="40" spans="1:32" ht="99" customHeight="1" x14ac:dyDescent="0.25">
      <c r="A40" s="181"/>
      <c r="B40" s="181"/>
      <c r="C40" s="96" t="s">
        <v>0</v>
      </c>
      <c r="D40" s="96" t="s">
        <v>244</v>
      </c>
      <c r="E40" s="27">
        <f t="shared" si="2"/>
        <v>1</v>
      </c>
      <c r="F40" s="27">
        <f t="shared" si="3"/>
        <v>0</v>
      </c>
      <c r="G40" s="27">
        <v>0</v>
      </c>
      <c r="H40" s="9" t="s">
        <v>250</v>
      </c>
      <c r="I40" s="9" t="s">
        <v>242</v>
      </c>
      <c r="J40" s="4" t="s">
        <v>25</v>
      </c>
      <c r="K40" s="3" t="s">
        <v>261</v>
      </c>
      <c r="L40" s="3" t="s">
        <v>265</v>
      </c>
      <c r="M40" s="3" t="s">
        <v>231</v>
      </c>
      <c r="N40" s="4">
        <v>250</v>
      </c>
      <c r="O40" s="104">
        <f t="shared" si="10"/>
        <v>1</v>
      </c>
      <c r="P40" s="108" t="str">
        <f t="shared" si="11"/>
        <v>3</v>
      </c>
      <c r="Q40" s="4">
        <v>2</v>
      </c>
      <c r="R40" s="4">
        <v>2</v>
      </c>
      <c r="S40" s="4">
        <f t="shared" si="0"/>
        <v>2.2000000000000002</v>
      </c>
      <c r="T40" s="92" t="str">
        <f t="shared" si="8"/>
        <v>MEDIO</v>
      </c>
      <c r="U40" s="3" t="s">
        <v>68</v>
      </c>
      <c r="V40" s="4" t="s">
        <v>153</v>
      </c>
      <c r="W40" s="3" t="s">
        <v>83</v>
      </c>
      <c r="X40" s="4">
        <v>1</v>
      </c>
      <c r="Y40" s="4">
        <f t="shared" si="6"/>
        <v>2.2000000000000002</v>
      </c>
      <c r="Z40" s="93" t="str">
        <f t="shared" si="9"/>
        <v>ACEPTABLE</v>
      </c>
      <c r="AA40" s="4">
        <v>0</v>
      </c>
      <c r="AB40" s="4">
        <v>1</v>
      </c>
      <c r="AC40" s="4">
        <v>0</v>
      </c>
      <c r="AD40" s="4">
        <v>0</v>
      </c>
      <c r="AE40" s="4">
        <v>0</v>
      </c>
      <c r="AF40" s="4">
        <v>0</v>
      </c>
    </row>
    <row r="41" spans="1:32" ht="111.75" customHeight="1" x14ac:dyDescent="0.25">
      <c r="A41" s="181"/>
      <c r="B41" s="181"/>
      <c r="C41" s="96" t="s">
        <v>0</v>
      </c>
      <c r="D41" s="96" t="s">
        <v>244</v>
      </c>
      <c r="E41" s="27">
        <f t="shared" si="2"/>
        <v>0</v>
      </c>
      <c r="F41" s="27">
        <f t="shared" si="3"/>
        <v>1</v>
      </c>
      <c r="G41" s="27">
        <v>0</v>
      </c>
      <c r="H41" s="9" t="s">
        <v>252</v>
      </c>
      <c r="I41" s="9" t="s">
        <v>255</v>
      </c>
      <c r="J41" s="4" t="s">
        <v>25</v>
      </c>
      <c r="K41" s="3" t="s">
        <v>263</v>
      </c>
      <c r="L41" s="3" t="s">
        <v>265</v>
      </c>
      <c r="M41" s="3" t="s">
        <v>231</v>
      </c>
      <c r="N41" s="4">
        <v>1</v>
      </c>
      <c r="O41" s="104">
        <f t="shared" si="10"/>
        <v>4.0000000000000001E-3</v>
      </c>
      <c r="P41" s="108" t="str">
        <f t="shared" si="11"/>
        <v>1</v>
      </c>
      <c r="Q41" s="4">
        <v>2</v>
      </c>
      <c r="R41" s="4">
        <v>2</v>
      </c>
      <c r="S41" s="4">
        <f t="shared" si="0"/>
        <v>1.7999999999999998</v>
      </c>
      <c r="T41" s="92" t="str">
        <f t="shared" si="8"/>
        <v>BAJO</v>
      </c>
      <c r="U41" s="3" t="s">
        <v>68</v>
      </c>
      <c r="V41" s="4" t="s">
        <v>153</v>
      </c>
      <c r="W41" s="3" t="s">
        <v>83</v>
      </c>
      <c r="X41" s="4">
        <v>1</v>
      </c>
      <c r="Y41" s="4">
        <f t="shared" si="6"/>
        <v>1.7999999999999998</v>
      </c>
      <c r="Z41" s="93" t="str">
        <f t="shared" si="9"/>
        <v>ACEPTABLE</v>
      </c>
      <c r="AA41" s="4">
        <v>0</v>
      </c>
      <c r="AB41" s="4">
        <v>1</v>
      </c>
      <c r="AC41" s="4">
        <v>0</v>
      </c>
      <c r="AD41" s="4">
        <v>0</v>
      </c>
      <c r="AE41" s="4">
        <v>0</v>
      </c>
      <c r="AF41" s="4">
        <v>0</v>
      </c>
    </row>
    <row r="42" spans="1:32" x14ac:dyDescent="0.25">
      <c r="L42" s="33"/>
      <c r="M42" s="33"/>
      <c r="N42" s="33"/>
      <c r="O42" s="33"/>
      <c r="P42" s="33"/>
      <c r="Q42" s="33"/>
      <c r="R42" s="33"/>
      <c r="S42" s="33"/>
    </row>
  </sheetData>
  <mergeCells count="45">
    <mergeCell ref="AE1:AF1"/>
    <mergeCell ref="AE2:AF2"/>
    <mergeCell ref="AE3:AF3"/>
    <mergeCell ref="AE6:AE7"/>
    <mergeCell ref="AA4:AF5"/>
    <mergeCell ref="AF6:AF7"/>
    <mergeCell ref="AB6:AB7"/>
    <mergeCell ref="AC6:AC7"/>
    <mergeCell ref="AD6:AD7"/>
    <mergeCell ref="A8:A41"/>
    <mergeCell ref="B8:B41"/>
    <mergeCell ref="X6:X7"/>
    <mergeCell ref="Y6:Y7"/>
    <mergeCell ref="AA6:AA7"/>
    <mergeCell ref="Q6:Q7"/>
    <mergeCell ref="R6:R7"/>
    <mergeCell ref="S6:S7"/>
    <mergeCell ref="T6:T7"/>
    <mergeCell ref="U6:V6"/>
    <mergeCell ref="A5:A7"/>
    <mergeCell ref="B5:B7"/>
    <mergeCell ref="C5:C7"/>
    <mergeCell ref="D5:D7"/>
    <mergeCell ref="E5:G5"/>
    <mergeCell ref="E6:E7"/>
    <mergeCell ref="F6:F7"/>
    <mergeCell ref="G6:G7"/>
    <mergeCell ref="H5:I5"/>
    <mergeCell ref="J5:M5"/>
    <mergeCell ref="N5:T5"/>
    <mergeCell ref="U5:Y5"/>
    <mergeCell ref="Z5:Z7"/>
    <mergeCell ref="H6:H7"/>
    <mergeCell ref="I6:I7"/>
    <mergeCell ref="L6:L7"/>
    <mergeCell ref="M6:M7"/>
    <mergeCell ref="N6:P6"/>
    <mergeCell ref="W6:W7"/>
    <mergeCell ref="J6:K6"/>
    <mergeCell ref="A1:A3"/>
    <mergeCell ref="A4:G4"/>
    <mergeCell ref="H4:T4"/>
    <mergeCell ref="U4:Z4"/>
    <mergeCell ref="B1:AC1"/>
    <mergeCell ref="B2:AC3"/>
  </mergeCells>
  <conditionalFormatting sqref="P8:P41">
    <cfRule type="cellIs" dxfId="29" priority="4" operator="greaterThan">
      <formula>0</formula>
    </cfRule>
    <cfRule type="cellIs" dxfId="28" priority="5" stopIfTrue="1" operator="equal">
      <formula>"ALTO"</formula>
    </cfRule>
    <cfRule type="cellIs" dxfId="27" priority="6" stopIfTrue="1" operator="equal">
      <formula>"MEDIO"</formula>
    </cfRule>
    <cfRule type="cellIs" dxfId="26" priority="7" stopIfTrue="1" operator="equal">
      <formula>"BAJO"</formula>
    </cfRule>
  </conditionalFormatting>
  <conditionalFormatting sqref="T8:T41">
    <cfRule type="cellIs" dxfId="25" priority="8" stopIfTrue="1" operator="equal">
      <formula>"ALTO"</formula>
    </cfRule>
    <cfRule type="cellIs" dxfId="24" priority="9" stopIfTrue="1" operator="equal">
      <formula>"MEDIO"</formula>
    </cfRule>
    <cfRule type="cellIs" dxfId="23" priority="10" stopIfTrue="1" operator="equal">
      <formula>"BAJO"</formula>
    </cfRule>
  </conditionalFormatting>
  <conditionalFormatting sqref="Z8:Z41">
    <cfRule type="cellIs" dxfId="22" priority="1" stopIfTrue="1" operator="equal">
      <formula>"SIGNIFICATIVO"</formula>
    </cfRule>
    <cfRule type="cellIs" dxfId="21" priority="2" stopIfTrue="1" operator="equal">
      <formula>"MODERADO"</formula>
    </cfRule>
    <cfRule type="cellIs" dxfId="20" priority="3" stopIfTrue="1" operator="equal">
      <formula>"ACEPTABLE"</formula>
    </cfRule>
  </conditionalFormatting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9"/>
  <sheetViews>
    <sheetView topLeftCell="Q1" zoomScale="95" zoomScaleNormal="95" workbookViewId="0">
      <selection activeCell="F10" sqref="F10"/>
    </sheetView>
  </sheetViews>
  <sheetFormatPr baseColWidth="10" defaultRowHeight="13.2" x14ac:dyDescent="0.25"/>
  <cols>
    <col min="1" max="1" width="25.6640625" customWidth="1"/>
    <col min="3" max="3" width="16.33203125" customWidth="1"/>
    <col min="4" max="4" width="32.5546875" customWidth="1"/>
    <col min="8" max="8" width="18.44140625" customWidth="1"/>
    <col min="9" max="9" width="18.6640625" customWidth="1"/>
    <col min="11" max="11" width="32" customWidth="1"/>
    <col min="12" max="12" width="38.44140625" customWidth="1"/>
    <col min="13" max="13" width="13.5546875" customWidth="1"/>
    <col min="21" max="21" width="26.88671875" customWidth="1"/>
    <col min="23" max="23" width="26.88671875" customWidth="1"/>
  </cols>
  <sheetData>
    <row r="1" spans="1:32" ht="22.8" x14ac:dyDescent="0.4">
      <c r="A1" s="191"/>
      <c r="B1" s="213" t="s">
        <v>19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4" t="s">
        <v>15</v>
      </c>
      <c r="AB1" s="214"/>
      <c r="AC1" s="193"/>
      <c r="AD1" s="215" t="s">
        <v>344</v>
      </c>
      <c r="AE1" s="215"/>
      <c r="AF1" s="215"/>
    </row>
    <row r="2" spans="1:32" ht="13.8" x14ac:dyDescent="0.25">
      <c r="A2" s="191"/>
      <c r="B2" s="185" t="s">
        <v>16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187"/>
      <c r="AA2" s="214" t="s">
        <v>86</v>
      </c>
      <c r="AB2" s="214"/>
      <c r="AC2" s="193"/>
      <c r="AD2" s="217">
        <v>4</v>
      </c>
      <c r="AE2" s="218"/>
      <c r="AF2" s="219"/>
    </row>
    <row r="3" spans="1:32" ht="30.6" customHeight="1" x14ac:dyDescent="0.25">
      <c r="A3" s="191"/>
      <c r="B3" s="188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90"/>
      <c r="AA3" s="214" t="s">
        <v>17</v>
      </c>
      <c r="AB3" s="214"/>
      <c r="AC3" s="193"/>
      <c r="AD3" s="220" t="s">
        <v>18</v>
      </c>
      <c r="AE3" s="220"/>
      <c r="AF3" s="220"/>
    </row>
    <row r="4" spans="1:32" ht="21" x14ac:dyDescent="0.25">
      <c r="A4" s="200" t="s">
        <v>20</v>
      </c>
      <c r="B4" s="200"/>
      <c r="C4" s="200"/>
      <c r="D4" s="200"/>
      <c r="E4" s="200"/>
      <c r="F4" s="200"/>
      <c r="G4" s="200"/>
      <c r="H4" s="200" t="s">
        <v>14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 t="s">
        <v>1</v>
      </c>
      <c r="V4" s="200"/>
      <c r="W4" s="200"/>
      <c r="X4" s="200"/>
      <c r="Y4" s="200"/>
      <c r="Z4" s="200"/>
      <c r="AA4" s="205" t="s">
        <v>193</v>
      </c>
      <c r="AB4" s="205"/>
      <c r="AC4" s="205"/>
      <c r="AD4" s="205"/>
      <c r="AE4" s="205"/>
      <c r="AF4" s="205"/>
    </row>
    <row r="5" spans="1:32" x14ac:dyDescent="0.25">
      <c r="A5" s="205" t="s">
        <v>114</v>
      </c>
      <c r="B5" s="205" t="s">
        <v>115</v>
      </c>
      <c r="C5" s="205" t="s">
        <v>8</v>
      </c>
      <c r="D5" s="205" t="s">
        <v>9</v>
      </c>
      <c r="E5" s="205" t="s">
        <v>10</v>
      </c>
      <c r="F5" s="205"/>
      <c r="G5" s="205"/>
      <c r="H5" s="205" t="s">
        <v>174</v>
      </c>
      <c r="I5" s="205"/>
      <c r="J5" s="209" t="s">
        <v>175</v>
      </c>
      <c r="K5" s="210"/>
      <c r="L5" s="210"/>
      <c r="M5" s="211"/>
      <c r="N5" s="205" t="s">
        <v>176</v>
      </c>
      <c r="O5" s="205"/>
      <c r="P5" s="205"/>
      <c r="Q5" s="205"/>
      <c r="R5" s="205"/>
      <c r="S5" s="205"/>
      <c r="T5" s="205"/>
      <c r="U5" s="205" t="s">
        <v>177</v>
      </c>
      <c r="V5" s="205"/>
      <c r="W5" s="205"/>
      <c r="X5" s="205"/>
      <c r="Y5" s="205"/>
      <c r="Z5" s="205" t="s">
        <v>192</v>
      </c>
      <c r="AA5" s="205"/>
      <c r="AB5" s="205"/>
      <c r="AC5" s="205"/>
      <c r="AD5" s="205"/>
      <c r="AE5" s="205"/>
      <c r="AF5" s="205"/>
    </row>
    <row r="6" spans="1:32" x14ac:dyDescent="0.25">
      <c r="A6" s="205"/>
      <c r="B6" s="205"/>
      <c r="C6" s="205"/>
      <c r="D6" s="205"/>
      <c r="E6" s="208" t="s">
        <v>25</v>
      </c>
      <c r="F6" s="208" t="s">
        <v>237</v>
      </c>
      <c r="G6" s="208" t="s">
        <v>2</v>
      </c>
      <c r="H6" s="205" t="s">
        <v>173</v>
      </c>
      <c r="I6" s="205" t="s">
        <v>12</v>
      </c>
      <c r="J6" s="205" t="s">
        <v>179</v>
      </c>
      <c r="K6" s="205"/>
      <c r="L6" s="205" t="s">
        <v>188</v>
      </c>
      <c r="M6" s="206" t="s">
        <v>207</v>
      </c>
      <c r="N6" s="205" t="s">
        <v>181</v>
      </c>
      <c r="O6" s="205"/>
      <c r="P6" s="205"/>
      <c r="Q6" s="205" t="s">
        <v>190</v>
      </c>
      <c r="R6" s="205" t="s">
        <v>210</v>
      </c>
      <c r="S6" s="205" t="s">
        <v>184</v>
      </c>
      <c r="T6" s="205" t="s">
        <v>185</v>
      </c>
      <c r="U6" s="205" t="s">
        <v>194</v>
      </c>
      <c r="V6" s="205"/>
      <c r="W6" s="205" t="s">
        <v>202</v>
      </c>
      <c r="X6" s="205" t="s">
        <v>196</v>
      </c>
      <c r="Y6" s="205" t="s">
        <v>204</v>
      </c>
      <c r="Z6" s="205"/>
      <c r="AA6" s="212" t="s">
        <v>3</v>
      </c>
      <c r="AB6" s="212" t="s">
        <v>4</v>
      </c>
      <c r="AC6" s="212" t="s">
        <v>5</v>
      </c>
      <c r="AD6" s="212" t="s">
        <v>6</v>
      </c>
      <c r="AE6" s="212" t="s">
        <v>21</v>
      </c>
      <c r="AF6" s="212" t="s">
        <v>7</v>
      </c>
    </row>
    <row r="7" spans="1:32" ht="20.399999999999999" x14ac:dyDescent="0.25">
      <c r="A7" s="205"/>
      <c r="B7" s="205"/>
      <c r="C7" s="205"/>
      <c r="D7" s="205"/>
      <c r="E7" s="208"/>
      <c r="F7" s="208"/>
      <c r="G7" s="208"/>
      <c r="H7" s="205"/>
      <c r="I7" s="205"/>
      <c r="J7" s="90" t="s">
        <v>46</v>
      </c>
      <c r="K7" s="91" t="s">
        <v>47</v>
      </c>
      <c r="L7" s="205"/>
      <c r="M7" s="207"/>
      <c r="N7" s="90" t="s">
        <v>74</v>
      </c>
      <c r="O7" s="90" t="s">
        <v>75</v>
      </c>
      <c r="P7" s="91" t="s">
        <v>76</v>
      </c>
      <c r="Q7" s="205"/>
      <c r="R7" s="205"/>
      <c r="S7" s="205"/>
      <c r="T7" s="205"/>
      <c r="U7" s="90" t="s">
        <v>30</v>
      </c>
      <c r="V7" s="90" t="s">
        <v>29</v>
      </c>
      <c r="W7" s="205"/>
      <c r="X7" s="205"/>
      <c r="Y7" s="205"/>
      <c r="Z7" s="205"/>
      <c r="AA7" s="212"/>
      <c r="AB7" s="212"/>
      <c r="AC7" s="212"/>
      <c r="AD7" s="212"/>
      <c r="AE7" s="212"/>
      <c r="AF7" s="212"/>
    </row>
    <row r="8" spans="1:32" ht="114" customHeight="1" x14ac:dyDescent="0.25">
      <c r="A8" s="181" t="s">
        <v>123</v>
      </c>
      <c r="B8" s="181" t="s">
        <v>124</v>
      </c>
      <c r="C8" s="96" t="s">
        <v>0</v>
      </c>
      <c r="D8" s="96" t="s">
        <v>348</v>
      </c>
      <c r="E8" s="27">
        <f t="shared" ref="E8:E39" si="0">IF(N8&gt;200,1,0)</f>
        <v>1</v>
      </c>
      <c r="F8" s="27">
        <f t="shared" ref="F8:F39" si="1">IF(N8&lt;200,1,0)</f>
        <v>0</v>
      </c>
      <c r="G8" s="27">
        <v>0</v>
      </c>
      <c r="H8" s="9" t="s">
        <v>31</v>
      </c>
      <c r="I8" s="9" t="s">
        <v>42</v>
      </c>
      <c r="J8" s="4" t="s">
        <v>25</v>
      </c>
      <c r="K8" s="3" t="s">
        <v>35</v>
      </c>
      <c r="L8" s="3" t="s">
        <v>35</v>
      </c>
      <c r="M8" s="3" t="s">
        <v>234</v>
      </c>
      <c r="N8" s="4">
        <v>250</v>
      </c>
      <c r="O8" s="104">
        <f t="shared" ref="O8:O39" si="2">+N8/250</f>
        <v>1</v>
      </c>
      <c r="P8" s="108" t="str">
        <f t="shared" ref="P8:P39" si="3">IF(O8&lt;=0.15,"1",IF(AND(O8&gt;0.15,O8&lt;0.3),"2",IF(AND(O8&gt;=0.3),"3")))</f>
        <v>3</v>
      </c>
      <c r="Q8" s="4">
        <v>2</v>
      </c>
      <c r="R8" s="4">
        <v>1</v>
      </c>
      <c r="S8" s="4">
        <f t="shared" ref="S8:S39" si="4">+(P8*0.2)+(Q8*0.5)+(R8*0.3)</f>
        <v>1.9000000000000001</v>
      </c>
      <c r="T8" s="92" t="str">
        <f t="shared" ref="T8:T30" si="5">IF(S8&lt;=2,"BAJO",IF(AND(S8&gt;2,S8&lt;2.5),"MEDIO",IF(AND(S8&gt;=2.5),"ALTO")))</f>
        <v>BAJO</v>
      </c>
      <c r="U8" s="3" t="s">
        <v>53</v>
      </c>
      <c r="V8" s="4" t="s">
        <v>153</v>
      </c>
      <c r="W8" s="3" t="s">
        <v>54</v>
      </c>
      <c r="X8" s="4">
        <v>1</v>
      </c>
      <c r="Y8" s="4">
        <f t="shared" ref="Y8:Y39" si="6">+X8*S8</f>
        <v>1.9000000000000001</v>
      </c>
      <c r="Z8" s="93" t="str">
        <f t="shared" ref="Z8:Z14" si="7">IF(Y8&lt;=3,"ACEPTABLE",IF(AND(Y8&gt;3,Y8&lt;6),"MODERADO",IF(AND(Y8&gt;=6),"SIGNIFICATIVO")))</f>
        <v>ACEPTABLE</v>
      </c>
      <c r="AA8" s="4">
        <v>0</v>
      </c>
      <c r="AB8" s="4">
        <v>1</v>
      </c>
      <c r="AC8" s="4">
        <v>0</v>
      </c>
      <c r="AD8" s="4">
        <v>0</v>
      </c>
      <c r="AE8" s="4">
        <v>1</v>
      </c>
      <c r="AF8" s="4">
        <v>1</v>
      </c>
    </row>
    <row r="9" spans="1:32" ht="116.25" customHeight="1" x14ac:dyDescent="0.25">
      <c r="A9" s="181"/>
      <c r="B9" s="181"/>
      <c r="C9" s="96" t="s">
        <v>0</v>
      </c>
      <c r="D9" s="96" t="s">
        <v>348</v>
      </c>
      <c r="E9" s="27">
        <f t="shared" si="0"/>
        <v>0</v>
      </c>
      <c r="F9" s="27">
        <f t="shared" si="1"/>
        <v>1</v>
      </c>
      <c r="G9" s="27">
        <v>0</v>
      </c>
      <c r="H9" s="9" t="s">
        <v>31</v>
      </c>
      <c r="I9" s="9" t="s">
        <v>125</v>
      </c>
      <c r="J9" s="4" t="s">
        <v>25</v>
      </c>
      <c r="K9" s="3" t="s">
        <v>43</v>
      </c>
      <c r="L9" s="3" t="s">
        <v>69</v>
      </c>
      <c r="M9" s="3" t="s">
        <v>234</v>
      </c>
      <c r="N9" s="4">
        <v>3</v>
      </c>
      <c r="O9" s="104">
        <f t="shared" si="2"/>
        <v>1.2E-2</v>
      </c>
      <c r="P9" s="108" t="str">
        <f t="shared" si="3"/>
        <v>1</v>
      </c>
      <c r="Q9" s="4">
        <v>2</v>
      </c>
      <c r="R9" s="4">
        <v>2</v>
      </c>
      <c r="S9" s="4">
        <f t="shared" si="4"/>
        <v>1.7999999999999998</v>
      </c>
      <c r="T9" s="92" t="str">
        <f t="shared" si="5"/>
        <v>BAJO</v>
      </c>
      <c r="U9" s="3" t="s">
        <v>91</v>
      </c>
      <c r="V9" s="4" t="s">
        <v>153</v>
      </c>
      <c r="W9" s="3" t="s">
        <v>55</v>
      </c>
      <c r="X9" s="4">
        <v>1</v>
      </c>
      <c r="Y9" s="4">
        <f t="shared" si="6"/>
        <v>1.7999999999999998</v>
      </c>
      <c r="Z9" s="93" t="str">
        <f t="shared" si="7"/>
        <v>ACEPTABLE</v>
      </c>
      <c r="AA9" s="4">
        <v>0</v>
      </c>
      <c r="AB9" s="4">
        <v>1</v>
      </c>
      <c r="AC9" s="4">
        <v>0</v>
      </c>
      <c r="AD9" s="4">
        <v>1</v>
      </c>
      <c r="AE9" s="4">
        <v>1</v>
      </c>
      <c r="AF9" s="4">
        <v>1</v>
      </c>
    </row>
    <row r="10" spans="1:32" ht="138" customHeight="1" x14ac:dyDescent="0.25">
      <c r="A10" s="181"/>
      <c r="B10" s="181"/>
      <c r="C10" s="96" t="s">
        <v>0</v>
      </c>
      <c r="D10" s="96" t="s">
        <v>348</v>
      </c>
      <c r="E10" s="27">
        <f t="shared" si="0"/>
        <v>1</v>
      </c>
      <c r="F10" s="27">
        <f t="shared" si="1"/>
        <v>0</v>
      </c>
      <c r="G10" s="27">
        <v>0</v>
      </c>
      <c r="H10" s="9" t="s">
        <v>31</v>
      </c>
      <c r="I10" s="9" t="s">
        <v>41</v>
      </c>
      <c r="J10" s="4" t="s">
        <v>25</v>
      </c>
      <c r="K10" s="3" t="s">
        <v>98</v>
      </c>
      <c r="L10" s="3" t="s">
        <v>104</v>
      </c>
      <c r="M10" s="3" t="s">
        <v>234</v>
      </c>
      <c r="N10" s="4">
        <v>250</v>
      </c>
      <c r="O10" s="104">
        <f t="shared" si="2"/>
        <v>1</v>
      </c>
      <c r="P10" s="108" t="str">
        <f t="shared" si="3"/>
        <v>3</v>
      </c>
      <c r="Q10" s="4">
        <v>1</v>
      </c>
      <c r="R10" s="4">
        <v>1</v>
      </c>
      <c r="S10" s="4">
        <f t="shared" si="4"/>
        <v>1.4000000000000001</v>
      </c>
      <c r="T10" s="92" t="str">
        <f t="shared" si="5"/>
        <v>BAJO</v>
      </c>
      <c r="U10" s="3" t="s">
        <v>99</v>
      </c>
      <c r="V10" s="4" t="s">
        <v>153</v>
      </c>
      <c r="W10" s="3" t="s">
        <v>96</v>
      </c>
      <c r="X10" s="4">
        <v>2</v>
      </c>
      <c r="Y10" s="4">
        <f t="shared" si="6"/>
        <v>2.8000000000000003</v>
      </c>
      <c r="Z10" s="93" t="str">
        <f t="shared" si="7"/>
        <v>ACEPTABLE</v>
      </c>
      <c r="AA10" s="4">
        <v>0</v>
      </c>
      <c r="AB10" s="4">
        <v>1</v>
      </c>
      <c r="AC10" s="4">
        <v>1</v>
      </c>
      <c r="AD10" s="4">
        <v>1</v>
      </c>
      <c r="AE10" s="4">
        <v>1</v>
      </c>
      <c r="AF10" s="4">
        <v>1</v>
      </c>
    </row>
    <row r="11" spans="1:32" ht="128.25" customHeight="1" x14ac:dyDescent="0.25">
      <c r="A11" s="181"/>
      <c r="B11" s="181"/>
      <c r="C11" s="96" t="s">
        <v>0</v>
      </c>
      <c r="D11" s="96" t="s">
        <v>348</v>
      </c>
      <c r="E11" s="27">
        <f t="shared" si="0"/>
        <v>1</v>
      </c>
      <c r="F11" s="27">
        <f t="shared" si="1"/>
        <v>0</v>
      </c>
      <c r="G11" s="27">
        <v>0</v>
      </c>
      <c r="H11" s="9" t="s">
        <v>33</v>
      </c>
      <c r="I11" s="9" t="s">
        <v>56</v>
      </c>
      <c r="J11" s="4" t="s">
        <v>25</v>
      </c>
      <c r="K11" s="3" t="s">
        <v>39</v>
      </c>
      <c r="L11" s="3" t="s">
        <v>49</v>
      </c>
      <c r="M11" s="3" t="s">
        <v>232</v>
      </c>
      <c r="N11" s="4">
        <v>250</v>
      </c>
      <c r="O11" s="104">
        <f t="shared" si="2"/>
        <v>1</v>
      </c>
      <c r="P11" s="108" t="str">
        <f t="shared" si="3"/>
        <v>3</v>
      </c>
      <c r="Q11" s="4">
        <v>1</v>
      </c>
      <c r="R11" s="4">
        <v>1</v>
      </c>
      <c r="S11" s="4">
        <f t="shared" si="4"/>
        <v>1.4000000000000001</v>
      </c>
      <c r="T11" s="92" t="str">
        <f t="shared" si="5"/>
        <v>BAJO</v>
      </c>
      <c r="U11" s="3" t="s">
        <v>22</v>
      </c>
      <c r="V11" s="4" t="s">
        <v>153</v>
      </c>
      <c r="W11" s="3" t="s">
        <v>85</v>
      </c>
      <c r="X11" s="4">
        <v>1</v>
      </c>
      <c r="Y11" s="4">
        <f t="shared" si="6"/>
        <v>1.4000000000000001</v>
      </c>
      <c r="Z11" s="93" t="str">
        <f t="shared" si="7"/>
        <v>ACEPTABLE</v>
      </c>
      <c r="AA11" s="4">
        <v>0</v>
      </c>
      <c r="AB11" s="4">
        <v>1</v>
      </c>
      <c r="AC11" s="4">
        <v>1</v>
      </c>
      <c r="AD11" s="4">
        <v>1</v>
      </c>
      <c r="AE11" s="4">
        <v>1</v>
      </c>
      <c r="AF11" s="4">
        <v>1</v>
      </c>
    </row>
    <row r="12" spans="1:32" ht="128.25" customHeight="1" x14ac:dyDescent="0.25">
      <c r="A12" s="181"/>
      <c r="B12" s="181"/>
      <c r="C12" s="96" t="s">
        <v>0</v>
      </c>
      <c r="D12" s="96" t="s">
        <v>348</v>
      </c>
      <c r="E12" s="27">
        <f t="shared" si="0"/>
        <v>0</v>
      </c>
      <c r="F12" s="27">
        <f t="shared" si="1"/>
        <v>1</v>
      </c>
      <c r="G12" s="27">
        <v>0</v>
      </c>
      <c r="H12" s="9" t="s">
        <v>33</v>
      </c>
      <c r="I12" s="9" t="s">
        <v>57</v>
      </c>
      <c r="J12" s="4" t="s">
        <v>25</v>
      </c>
      <c r="K12" s="3" t="s">
        <v>37</v>
      </c>
      <c r="L12" s="3" t="s">
        <v>48</v>
      </c>
      <c r="M12" s="3" t="s">
        <v>232</v>
      </c>
      <c r="N12" s="4">
        <v>12</v>
      </c>
      <c r="O12" s="104">
        <f t="shared" si="2"/>
        <v>4.8000000000000001E-2</v>
      </c>
      <c r="P12" s="108" t="str">
        <f t="shared" si="3"/>
        <v>1</v>
      </c>
      <c r="Q12" s="4">
        <v>2</v>
      </c>
      <c r="R12" s="4">
        <v>2</v>
      </c>
      <c r="S12" s="4">
        <f t="shared" si="4"/>
        <v>1.7999999999999998</v>
      </c>
      <c r="T12" s="92" t="str">
        <f t="shared" si="5"/>
        <v>BAJO</v>
      </c>
      <c r="U12" s="3" t="s">
        <v>92</v>
      </c>
      <c r="V12" s="4" t="s">
        <v>153</v>
      </c>
      <c r="W12" s="3" t="s">
        <v>54</v>
      </c>
      <c r="X12" s="4">
        <v>1</v>
      </c>
      <c r="Y12" s="4">
        <f t="shared" si="6"/>
        <v>1.7999999999999998</v>
      </c>
      <c r="Z12" s="93" t="str">
        <f t="shared" si="7"/>
        <v>ACEPTABLE</v>
      </c>
      <c r="AA12" s="4">
        <v>0</v>
      </c>
      <c r="AB12" s="4">
        <v>1</v>
      </c>
      <c r="AC12" s="4">
        <v>0</v>
      </c>
      <c r="AD12" s="4">
        <v>1</v>
      </c>
      <c r="AE12" s="4">
        <v>1</v>
      </c>
      <c r="AF12" s="4">
        <v>1</v>
      </c>
    </row>
    <row r="13" spans="1:32" ht="162.75" customHeight="1" x14ac:dyDescent="0.25">
      <c r="A13" s="181"/>
      <c r="B13" s="181"/>
      <c r="C13" s="96" t="s">
        <v>0</v>
      </c>
      <c r="D13" s="96" t="s">
        <v>348</v>
      </c>
      <c r="E13" s="27">
        <f t="shared" si="0"/>
        <v>0</v>
      </c>
      <c r="F13" s="27">
        <f t="shared" si="1"/>
        <v>1</v>
      </c>
      <c r="G13" s="27">
        <v>0</v>
      </c>
      <c r="H13" s="9" t="s">
        <v>32</v>
      </c>
      <c r="I13" s="9" t="s">
        <v>58</v>
      </c>
      <c r="J13" s="4" t="s">
        <v>25</v>
      </c>
      <c r="K13" s="3" t="s">
        <v>37</v>
      </c>
      <c r="L13" s="3" t="s">
        <v>69</v>
      </c>
      <c r="M13" s="3" t="s">
        <v>221</v>
      </c>
      <c r="N13" s="4">
        <v>3</v>
      </c>
      <c r="O13" s="104">
        <f t="shared" si="2"/>
        <v>1.2E-2</v>
      </c>
      <c r="P13" s="108" t="str">
        <f t="shared" si="3"/>
        <v>1</v>
      </c>
      <c r="Q13" s="4">
        <v>2</v>
      </c>
      <c r="R13" s="4">
        <v>2</v>
      </c>
      <c r="S13" s="4">
        <f t="shared" si="4"/>
        <v>1.7999999999999998</v>
      </c>
      <c r="T13" s="92" t="str">
        <f t="shared" si="5"/>
        <v>BAJO</v>
      </c>
      <c r="U13" s="3" t="s">
        <v>91</v>
      </c>
      <c r="V13" s="4" t="s">
        <v>153</v>
      </c>
      <c r="W13" s="3" t="s">
        <v>55</v>
      </c>
      <c r="X13" s="4">
        <v>1</v>
      </c>
      <c r="Y13" s="4">
        <f t="shared" si="6"/>
        <v>1.7999999999999998</v>
      </c>
      <c r="Z13" s="93" t="str">
        <f t="shared" si="7"/>
        <v>ACEPTABLE</v>
      </c>
      <c r="AA13" s="4">
        <v>0</v>
      </c>
      <c r="AB13" s="4">
        <v>1</v>
      </c>
      <c r="AC13" s="4">
        <v>1</v>
      </c>
      <c r="AD13" s="4">
        <v>1</v>
      </c>
      <c r="AE13" s="4">
        <v>1</v>
      </c>
      <c r="AF13" s="4">
        <v>1</v>
      </c>
    </row>
    <row r="14" spans="1:32" ht="132.75" customHeight="1" x14ac:dyDescent="0.25">
      <c r="A14" s="181"/>
      <c r="B14" s="181"/>
      <c r="C14" s="96" t="s">
        <v>0</v>
      </c>
      <c r="D14" s="96" t="s">
        <v>348</v>
      </c>
      <c r="E14" s="27">
        <f t="shared" si="0"/>
        <v>1</v>
      </c>
      <c r="F14" s="27">
        <f t="shared" si="1"/>
        <v>0</v>
      </c>
      <c r="G14" s="27">
        <v>0</v>
      </c>
      <c r="H14" s="9" t="s">
        <v>61</v>
      </c>
      <c r="I14" s="9" t="s">
        <v>62</v>
      </c>
      <c r="J14" s="4" t="s">
        <v>25</v>
      </c>
      <c r="K14" s="3" t="s">
        <v>126</v>
      </c>
      <c r="L14" s="3" t="s">
        <v>104</v>
      </c>
      <c r="M14" s="3" t="s">
        <v>221</v>
      </c>
      <c r="N14" s="4">
        <v>250</v>
      </c>
      <c r="O14" s="104">
        <f t="shared" si="2"/>
        <v>1</v>
      </c>
      <c r="P14" s="108" t="str">
        <f t="shared" si="3"/>
        <v>3</v>
      </c>
      <c r="Q14" s="4">
        <v>2</v>
      </c>
      <c r="R14" s="4">
        <v>1</v>
      </c>
      <c r="S14" s="4">
        <f t="shared" si="4"/>
        <v>1.9000000000000001</v>
      </c>
      <c r="T14" s="92" t="str">
        <f t="shared" si="5"/>
        <v>BAJO</v>
      </c>
      <c r="U14" s="3" t="s">
        <v>59</v>
      </c>
      <c r="V14" s="4" t="s">
        <v>153</v>
      </c>
      <c r="W14" s="3" t="s">
        <v>78</v>
      </c>
      <c r="X14" s="4">
        <v>1</v>
      </c>
      <c r="Y14" s="4">
        <f t="shared" si="6"/>
        <v>1.9000000000000001</v>
      </c>
      <c r="Z14" s="93" t="str">
        <f t="shared" si="7"/>
        <v>ACEPTABLE</v>
      </c>
      <c r="AA14" s="4">
        <v>0</v>
      </c>
      <c r="AB14" s="4">
        <v>1</v>
      </c>
      <c r="AC14" s="4">
        <v>0</v>
      </c>
      <c r="AD14" s="4">
        <v>0</v>
      </c>
      <c r="AE14" s="4">
        <v>1</v>
      </c>
      <c r="AF14" s="4">
        <v>1</v>
      </c>
    </row>
    <row r="15" spans="1:32" ht="140.25" customHeight="1" x14ac:dyDescent="0.25">
      <c r="A15" s="181"/>
      <c r="B15" s="181"/>
      <c r="C15" s="96" t="s">
        <v>0</v>
      </c>
      <c r="D15" s="96" t="s">
        <v>348</v>
      </c>
      <c r="E15" s="27">
        <f t="shared" si="0"/>
        <v>1</v>
      </c>
      <c r="F15" s="27">
        <f t="shared" si="1"/>
        <v>0</v>
      </c>
      <c r="G15" s="27">
        <v>0</v>
      </c>
      <c r="H15" s="9" t="s">
        <v>61</v>
      </c>
      <c r="I15" s="9" t="s">
        <v>87</v>
      </c>
      <c r="J15" s="4" t="s">
        <v>25</v>
      </c>
      <c r="K15" s="3" t="s">
        <v>64</v>
      </c>
      <c r="L15" s="3" t="s">
        <v>65</v>
      </c>
      <c r="M15" s="3" t="s">
        <v>221</v>
      </c>
      <c r="N15" s="4">
        <v>250</v>
      </c>
      <c r="O15" s="104">
        <f t="shared" si="2"/>
        <v>1</v>
      </c>
      <c r="P15" s="108" t="str">
        <f t="shared" si="3"/>
        <v>3</v>
      </c>
      <c r="Q15" s="4">
        <v>1</v>
      </c>
      <c r="R15" s="4">
        <v>1</v>
      </c>
      <c r="S15" s="4">
        <f t="shared" si="4"/>
        <v>1.4000000000000001</v>
      </c>
      <c r="T15" s="92" t="str">
        <f t="shared" si="5"/>
        <v>BAJO</v>
      </c>
      <c r="U15" s="3" t="s">
        <v>88</v>
      </c>
      <c r="V15" s="4" t="s">
        <v>153</v>
      </c>
      <c r="W15" s="3" t="s">
        <v>83</v>
      </c>
      <c r="X15" s="4">
        <v>1</v>
      </c>
      <c r="Y15" s="4">
        <f t="shared" si="6"/>
        <v>1.4000000000000001</v>
      </c>
      <c r="Z15" s="93" t="str">
        <f>IF(Y15&lt;=2,"ACEPTABLE",IF(AND(Y15&gt;2,Y15&lt;6),"MODERADO",IF(AND(Y15&gt;=6),"SIGNIFICATIVO")))</f>
        <v>ACEPTABLE</v>
      </c>
      <c r="AA15" s="4">
        <v>0</v>
      </c>
      <c r="AB15" s="4">
        <v>1</v>
      </c>
      <c r="AC15" s="4">
        <v>0</v>
      </c>
      <c r="AD15" s="4">
        <v>0</v>
      </c>
      <c r="AE15" s="4">
        <v>0</v>
      </c>
      <c r="AF15" s="4">
        <v>1</v>
      </c>
    </row>
    <row r="16" spans="1:32" ht="114" customHeight="1" x14ac:dyDescent="0.25">
      <c r="A16" s="181"/>
      <c r="B16" s="181"/>
      <c r="C16" s="96" t="s">
        <v>0</v>
      </c>
      <c r="D16" s="96" t="s">
        <v>348</v>
      </c>
      <c r="E16" s="27">
        <f t="shared" si="0"/>
        <v>0</v>
      </c>
      <c r="F16" s="27">
        <f t="shared" si="1"/>
        <v>1</v>
      </c>
      <c r="G16" s="27">
        <v>0</v>
      </c>
      <c r="H16" s="9" t="s">
        <v>63</v>
      </c>
      <c r="I16" s="9" t="s">
        <v>45</v>
      </c>
      <c r="J16" s="4" t="s">
        <v>25</v>
      </c>
      <c r="K16" s="3" t="s">
        <v>37</v>
      </c>
      <c r="L16" s="3" t="s">
        <v>97</v>
      </c>
      <c r="M16" s="3" t="s">
        <v>221</v>
      </c>
      <c r="N16" s="4">
        <v>52</v>
      </c>
      <c r="O16" s="104">
        <f t="shared" si="2"/>
        <v>0.20799999999999999</v>
      </c>
      <c r="P16" s="108" t="str">
        <f t="shared" si="3"/>
        <v>2</v>
      </c>
      <c r="Q16" s="4">
        <v>2</v>
      </c>
      <c r="R16" s="4">
        <v>1</v>
      </c>
      <c r="S16" s="4">
        <f t="shared" si="4"/>
        <v>1.7</v>
      </c>
      <c r="T16" s="92" t="str">
        <f t="shared" si="5"/>
        <v>BAJO</v>
      </c>
      <c r="U16" s="3" t="s">
        <v>93</v>
      </c>
      <c r="V16" s="4" t="s">
        <v>153</v>
      </c>
      <c r="W16" s="3" t="s">
        <v>83</v>
      </c>
      <c r="X16" s="4">
        <v>1</v>
      </c>
      <c r="Y16" s="4">
        <f t="shared" si="6"/>
        <v>1.7</v>
      </c>
      <c r="Z16" s="93" t="str">
        <f t="shared" ref="Z16:Z29" si="8">IF(Y16&lt;=3,"ACEPTABLE",IF(AND(Y16&gt;3,Y16&lt;6),"MODERADO",IF(AND(Y16&gt;=6),"SIGNIFICATIVO")))</f>
        <v>ACEPTABLE</v>
      </c>
      <c r="AA16" s="4">
        <v>1</v>
      </c>
      <c r="AB16" s="4">
        <v>1</v>
      </c>
      <c r="AC16" s="4">
        <v>1</v>
      </c>
      <c r="AD16" s="4">
        <v>1</v>
      </c>
      <c r="AE16" s="4">
        <v>1</v>
      </c>
      <c r="AF16" s="4">
        <v>1</v>
      </c>
    </row>
    <row r="17" spans="1:32" ht="120" customHeight="1" x14ac:dyDescent="0.25">
      <c r="A17" s="181"/>
      <c r="B17" s="181"/>
      <c r="C17" s="96" t="s">
        <v>0</v>
      </c>
      <c r="D17" s="96" t="s">
        <v>348</v>
      </c>
      <c r="E17" s="27">
        <f t="shared" si="0"/>
        <v>1</v>
      </c>
      <c r="F17" s="27">
        <f t="shared" si="1"/>
        <v>0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126</v>
      </c>
      <c r="L17" s="3" t="s">
        <v>104</v>
      </c>
      <c r="M17" s="3" t="s">
        <v>221</v>
      </c>
      <c r="N17" s="4">
        <v>250</v>
      </c>
      <c r="O17" s="104">
        <f t="shared" si="2"/>
        <v>1</v>
      </c>
      <c r="P17" s="108" t="str">
        <f t="shared" si="3"/>
        <v>3</v>
      </c>
      <c r="Q17" s="4">
        <v>2</v>
      </c>
      <c r="R17" s="4">
        <v>1</v>
      </c>
      <c r="S17" s="4">
        <f t="shared" si="4"/>
        <v>1.9000000000000001</v>
      </c>
      <c r="T17" s="92" t="str">
        <f t="shared" si="5"/>
        <v>BAJO</v>
      </c>
      <c r="U17" s="3" t="s">
        <v>59</v>
      </c>
      <c r="V17" s="4" t="s">
        <v>153</v>
      </c>
      <c r="W17" s="3" t="s">
        <v>78</v>
      </c>
      <c r="X17" s="4">
        <v>1</v>
      </c>
      <c r="Y17" s="4">
        <f t="shared" si="6"/>
        <v>1.9000000000000001</v>
      </c>
      <c r="Z17" s="93" t="str">
        <f t="shared" si="8"/>
        <v>ACEPTABLE</v>
      </c>
      <c r="AA17" s="4">
        <v>0</v>
      </c>
      <c r="AB17" s="4">
        <v>1</v>
      </c>
      <c r="AC17" s="4">
        <v>0</v>
      </c>
      <c r="AD17" s="4">
        <v>0</v>
      </c>
      <c r="AE17" s="4">
        <v>1</v>
      </c>
      <c r="AF17" s="4">
        <v>1</v>
      </c>
    </row>
    <row r="18" spans="1:32" ht="138.75" customHeight="1" x14ac:dyDescent="0.25">
      <c r="A18" s="181"/>
      <c r="B18" s="181"/>
      <c r="C18" s="96" t="s">
        <v>0</v>
      </c>
      <c r="D18" s="96" t="s">
        <v>348</v>
      </c>
      <c r="E18" s="27">
        <f t="shared" si="0"/>
        <v>1</v>
      </c>
      <c r="F18" s="27">
        <f t="shared" si="1"/>
        <v>0</v>
      </c>
      <c r="G18" s="27">
        <v>0</v>
      </c>
      <c r="H18" s="9" t="s">
        <v>63</v>
      </c>
      <c r="I18" s="9" t="s">
        <v>63</v>
      </c>
      <c r="J18" s="4" t="s">
        <v>25</v>
      </c>
      <c r="K18" s="3" t="s">
        <v>66</v>
      </c>
      <c r="L18" s="3" t="s">
        <v>67</v>
      </c>
      <c r="M18" s="3" t="s">
        <v>221</v>
      </c>
      <c r="N18" s="4">
        <v>250</v>
      </c>
      <c r="O18" s="104">
        <f t="shared" si="2"/>
        <v>1</v>
      </c>
      <c r="P18" s="108" t="str">
        <f t="shared" si="3"/>
        <v>3</v>
      </c>
      <c r="Q18" s="4">
        <v>1</v>
      </c>
      <c r="R18" s="4">
        <v>1</v>
      </c>
      <c r="S18" s="4">
        <f t="shared" si="4"/>
        <v>1.4000000000000001</v>
      </c>
      <c r="T18" s="92" t="str">
        <f t="shared" si="5"/>
        <v>BAJO</v>
      </c>
      <c r="U18" s="3" t="s">
        <v>68</v>
      </c>
      <c r="V18" s="4" t="s">
        <v>153</v>
      </c>
      <c r="W18" s="3" t="s">
        <v>83</v>
      </c>
      <c r="X18" s="4">
        <v>1</v>
      </c>
      <c r="Y18" s="4">
        <f t="shared" si="6"/>
        <v>1.4000000000000001</v>
      </c>
      <c r="Z18" s="93" t="str">
        <f t="shared" si="8"/>
        <v>ACEPTABLE</v>
      </c>
      <c r="AA18" s="4">
        <v>0</v>
      </c>
      <c r="AB18" s="4">
        <v>1</v>
      </c>
      <c r="AC18" s="4">
        <v>0</v>
      </c>
      <c r="AD18" s="4">
        <v>0</v>
      </c>
      <c r="AE18" s="4">
        <v>0</v>
      </c>
      <c r="AF18" s="4">
        <v>0</v>
      </c>
    </row>
    <row r="19" spans="1:32" ht="119.25" customHeight="1" x14ac:dyDescent="0.25">
      <c r="A19" s="181"/>
      <c r="B19" s="181"/>
      <c r="C19" s="96" t="s">
        <v>0</v>
      </c>
      <c r="D19" s="96" t="s">
        <v>348</v>
      </c>
      <c r="E19" s="27">
        <f t="shared" si="0"/>
        <v>1</v>
      </c>
      <c r="F19" s="27">
        <f t="shared" si="1"/>
        <v>0</v>
      </c>
      <c r="G19" s="27">
        <v>0</v>
      </c>
      <c r="H19" s="9" t="s">
        <v>239</v>
      </c>
      <c r="I19" s="9" t="s">
        <v>240</v>
      </c>
      <c r="J19" s="4" t="s">
        <v>25</v>
      </c>
      <c r="K19" s="3" t="s">
        <v>66</v>
      </c>
      <c r="L19" s="3" t="s">
        <v>238</v>
      </c>
      <c r="M19" s="3" t="s">
        <v>231</v>
      </c>
      <c r="N19" s="4">
        <v>250</v>
      </c>
      <c r="O19" s="104">
        <f t="shared" si="2"/>
        <v>1</v>
      </c>
      <c r="P19" s="108" t="str">
        <f t="shared" si="3"/>
        <v>3</v>
      </c>
      <c r="Q19" s="4">
        <v>1</v>
      </c>
      <c r="R19" s="4">
        <v>2</v>
      </c>
      <c r="S19" s="4">
        <f t="shared" si="4"/>
        <v>1.7000000000000002</v>
      </c>
      <c r="T19" s="92" t="str">
        <f t="shared" si="5"/>
        <v>BAJO</v>
      </c>
      <c r="U19" s="3" t="s">
        <v>68</v>
      </c>
      <c r="V19" s="4" t="s">
        <v>153</v>
      </c>
      <c r="W19" s="3" t="s">
        <v>83</v>
      </c>
      <c r="X19" s="4">
        <v>1</v>
      </c>
      <c r="Y19" s="4">
        <f t="shared" si="6"/>
        <v>1.7000000000000002</v>
      </c>
      <c r="Z19" s="93" t="str">
        <f t="shared" si="8"/>
        <v>ACEPTABLE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</row>
    <row r="20" spans="1:32" ht="144.75" customHeight="1" x14ac:dyDescent="0.25">
      <c r="A20" s="181"/>
      <c r="B20" s="181"/>
      <c r="C20" s="96" t="s">
        <v>24</v>
      </c>
      <c r="D20" s="96" t="s">
        <v>348</v>
      </c>
      <c r="E20" s="27">
        <f t="shared" si="0"/>
        <v>1</v>
      </c>
      <c r="F20" s="27">
        <f t="shared" si="1"/>
        <v>0</v>
      </c>
      <c r="G20" s="27">
        <v>0</v>
      </c>
      <c r="H20" s="9" t="s">
        <v>34</v>
      </c>
      <c r="I20" s="9" t="s">
        <v>95</v>
      </c>
      <c r="J20" s="4" t="s">
        <v>25</v>
      </c>
      <c r="K20" s="3" t="s">
        <v>35</v>
      </c>
      <c r="L20" s="3" t="s">
        <v>50</v>
      </c>
      <c r="M20" s="3" t="s">
        <v>235</v>
      </c>
      <c r="N20" s="4">
        <v>250</v>
      </c>
      <c r="O20" s="104">
        <f t="shared" si="2"/>
        <v>1</v>
      </c>
      <c r="P20" s="108" t="str">
        <f t="shared" si="3"/>
        <v>3</v>
      </c>
      <c r="Q20" s="4">
        <v>2</v>
      </c>
      <c r="R20" s="4">
        <v>1</v>
      </c>
      <c r="S20" s="4">
        <f t="shared" si="4"/>
        <v>1.9000000000000001</v>
      </c>
      <c r="T20" s="92" t="str">
        <f t="shared" si="5"/>
        <v>BAJO</v>
      </c>
      <c r="U20" s="3" t="s">
        <v>94</v>
      </c>
      <c r="V20" s="4" t="s">
        <v>153</v>
      </c>
      <c r="W20" s="3" t="s">
        <v>84</v>
      </c>
      <c r="X20" s="4">
        <v>1</v>
      </c>
      <c r="Y20" s="4">
        <f t="shared" si="6"/>
        <v>1.9000000000000001</v>
      </c>
      <c r="Z20" s="93" t="str">
        <f t="shared" si="8"/>
        <v>ACEPTABLE</v>
      </c>
      <c r="AA20" s="4">
        <v>1</v>
      </c>
      <c r="AB20" s="4">
        <v>1</v>
      </c>
      <c r="AC20" s="4">
        <v>0</v>
      </c>
      <c r="AD20" s="4">
        <v>0</v>
      </c>
      <c r="AE20" s="4">
        <v>1</v>
      </c>
      <c r="AF20" s="4">
        <v>1</v>
      </c>
    </row>
    <row r="21" spans="1:32" ht="141.75" customHeight="1" x14ac:dyDescent="0.25">
      <c r="A21" s="181"/>
      <c r="B21" s="181"/>
      <c r="C21" s="96" t="s">
        <v>24</v>
      </c>
      <c r="D21" s="96" t="s">
        <v>345</v>
      </c>
      <c r="E21" s="27">
        <f t="shared" si="0"/>
        <v>1</v>
      </c>
      <c r="F21" s="27">
        <f t="shared" si="1"/>
        <v>0</v>
      </c>
      <c r="G21" s="27">
        <v>0</v>
      </c>
      <c r="H21" s="9" t="s">
        <v>34</v>
      </c>
      <c r="I21" s="9" t="s">
        <v>36</v>
      </c>
      <c r="J21" s="4" t="s">
        <v>25</v>
      </c>
      <c r="K21" s="3" t="s">
        <v>44</v>
      </c>
      <c r="L21" s="3" t="s">
        <v>51</v>
      </c>
      <c r="M21" s="3" t="s">
        <v>235</v>
      </c>
      <c r="N21" s="4">
        <v>250</v>
      </c>
      <c r="O21" s="104">
        <f t="shared" si="2"/>
        <v>1</v>
      </c>
      <c r="P21" s="108" t="str">
        <f t="shared" si="3"/>
        <v>3</v>
      </c>
      <c r="Q21" s="4">
        <v>2</v>
      </c>
      <c r="R21" s="4">
        <v>2</v>
      </c>
      <c r="S21" s="4">
        <f t="shared" si="4"/>
        <v>2.2000000000000002</v>
      </c>
      <c r="T21" s="92" t="str">
        <f t="shared" si="5"/>
        <v>MEDIO</v>
      </c>
      <c r="U21" s="3" t="s">
        <v>80</v>
      </c>
      <c r="V21" s="4" t="s">
        <v>153</v>
      </c>
      <c r="W21" s="3" t="s">
        <v>82</v>
      </c>
      <c r="X21" s="4">
        <v>1</v>
      </c>
      <c r="Y21" s="4">
        <f t="shared" si="6"/>
        <v>2.2000000000000002</v>
      </c>
      <c r="Z21" s="93" t="str">
        <f t="shared" si="8"/>
        <v>ACEPTABLE</v>
      </c>
      <c r="AA21" s="4">
        <v>1</v>
      </c>
      <c r="AB21" s="4">
        <v>1</v>
      </c>
      <c r="AC21" s="4">
        <v>0</v>
      </c>
      <c r="AD21" s="4">
        <v>0</v>
      </c>
      <c r="AE21" s="4">
        <v>1</v>
      </c>
      <c r="AF21" s="4">
        <v>1</v>
      </c>
    </row>
    <row r="22" spans="1:32" ht="132" customHeight="1" x14ac:dyDescent="0.25">
      <c r="A22" s="181"/>
      <c r="B22" s="181"/>
      <c r="C22" s="96" t="s">
        <v>24</v>
      </c>
      <c r="D22" s="96" t="s">
        <v>345</v>
      </c>
      <c r="E22" s="27">
        <f t="shared" si="0"/>
        <v>0</v>
      </c>
      <c r="F22" s="27">
        <f t="shared" si="1"/>
        <v>1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37</v>
      </c>
      <c r="L22" s="3" t="s">
        <v>77</v>
      </c>
      <c r="M22" s="3" t="s">
        <v>346</v>
      </c>
      <c r="N22" s="4">
        <v>1</v>
      </c>
      <c r="O22" s="104">
        <f t="shared" si="2"/>
        <v>4.0000000000000001E-3</v>
      </c>
      <c r="P22" s="108" t="str">
        <f t="shared" si="3"/>
        <v>1</v>
      </c>
      <c r="Q22" s="4">
        <v>2</v>
      </c>
      <c r="R22" s="4">
        <v>2</v>
      </c>
      <c r="S22" s="4">
        <f t="shared" si="4"/>
        <v>1.7999999999999998</v>
      </c>
      <c r="T22" s="92" t="str">
        <f t="shared" si="5"/>
        <v>BAJO</v>
      </c>
      <c r="U22" s="3" t="s">
        <v>91</v>
      </c>
      <c r="V22" s="4" t="s">
        <v>153</v>
      </c>
      <c r="W22" s="3" t="s">
        <v>81</v>
      </c>
      <c r="X22" s="4">
        <v>1</v>
      </c>
      <c r="Y22" s="4">
        <f t="shared" si="6"/>
        <v>1.7999999999999998</v>
      </c>
      <c r="Z22" s="93" t="str">
        <f t="shared" si="8"/>
        <v>ACEPTABLE</v>
      </c>
      <c r="AA22" s="4">
        <v>0</v>
      </c>
      <c r="AB22" s="4">
        <v>1</v>
      </c>
      <c r="AC22" s="4">
        <v>0</v>
      </c>
      <c r="AD22" s="4">
        <v>1</v>
      </c>
      <c r="AE22" s="4">
        <v>1</v>
      </c>
      <c r="AF22" s="4">
        <v>1</v>
      </c>
    </row>
    <row r="23" spans="1:32" ht="166.5" customHeight="1" x14ac:dyDescent="0.25">
      <c r="A23" s="181"/>
      <c r="B23" s="181"/>
      <c r="C23" s="96" t="s">
        <v>24</v>
      </c>
      <c r="D23" s="96" t="s">
        <v>345</v>
      </c>
      <c r="E23" s="27">
        <f t="shared" si="0"/>
        <v>0</v>
      </c>
      <c r="F23" s="27">
        <f t="shared" si="1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38</v>
      </c>
      <c r="L23" s="3" t="s">
        <v>52</v>
      </c>
      <c r="M23" s="3" t="s">
        <v>221</v>
      </c>
      <c r="N23" s="4">
        <v>1</v>
      </c>
      <c r="O23" s="104">
        <f t="shared" si="2"/>
        <v>4.0000000000000001E-3</v>
      </c>
      <c r="P23" s="108" t="str">
        <f t="shared" si="3"/>
        <v>1</v>
      </c>
      <c r="Q23" s="4">
        <v>2</v>
      </c>
      <c r="R23" s="4">
        <v>2</v>
      </c>
      <c r="S23" s="4">
        <f t="shared" si="4"/>
        <v>1.7999999999999998</v>
      </c>
      <c r="T23" s="92" t="str">
        <f t="shared" si="5"/>
        <v>BAJO</v>
      </c>
      <c r="U23" s="3" t="s">
        <v>90</v>
      </c>
      <c r="V23" s="4" t="s">
        <v>153</v>
      </c>
      <c r="W23" s="3" t="s">
        <v>81</v>
      </c>
      <c r="X23" s="4">
        <v>1</v>
      </c>
      <c r="Y23" s="4">
        <f t="shared" si="6"/>
        <v>1.7999999999999998</v>
      </c>
      <c r="Z23" s="93" t="str">
        <f t="shared" si="8"/>
        <v>ACEPTABLE</v>
      </c>
      <c r="AA23" s="4">
        <v>0</v>
      </c>
      <c r="AB23" s="4">
        <v>1</v>
      </c>
      <c r="AC23" s="4">
        <v>1</v>
      </c>
      <c r="AD23" s="4">
        <v>1</v>
      </c>
      <c r="AE23" s="4">
        <v>0</v>
      </c>
      <c r="AF23" s="4">
        <v>1</v>
      </c>
    </row>
    <row r="24" spans="1:32" ht="153.75" customHeight="1" x14ac:dyDescent="0.25">
      <c r="A24" s="181"/>
      <c r="B24" s="181"/>
      <c r="C24" s="96" t="s">
        <v>24</v>
      </c>
      <c r="D24" s="96" t="s">
        <v>345</v>
      </c>
      <c r="E24" s="27">
        <f t="shared" si="0"/>
        <v>0</v>
      </c>
      <c r="F24" s="27">
        <f t="shared" si="1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40</v>
      </c>
      <c r="L24" s="3" t="s">
        <v>60</v>
      </c>
      <c r="M24" s="3" t="s">
        <v>221</v>
      </c>
      <c r="N24" s="4">
        <v>1</v>
      </c>
      <c r="O24" s="104">
        <f t="shared" si="2"/>
        <v>4.0000000000000001E-3</v>
      </c>
      <c r="P24" s="108" t="str">
        <f t="shared" si="3"/>
        <v>1</v>
      </c>
      <c r="Q24" s="4">
        <v>3</v>
      </c>
      <c r="R24" s="4">
        <v>3</v>
      </c>
      <c r="S24" s="4">
        <f t="shared" si="4"/>
        <v>2.5999999999999996</v>
      </c>
      <c r="T24" s="92" t="str">
        <f t="shared" si="5"/>
        <v>ALTO</v>
      </c>
      <c r="U24" s="3" t="s">
        <v>70</v>
      </c>
      <c r="V24" s="4" t="s">
        <v>153</v>
      </c>
      <c r="W24" s="3" t="s">
        <v>79</v>
      </c>
      <c r="X24" s="4">
        <v>1</v>
      </c>
      <c r="Y24" s="4">
        <f t="shared" si="6"/>
        <v>2.5999999999999996</v>
      </c>
      <c r="Z24" s="93" t="str">
        <f t="shared" si="8"/>
        <v>ACEPTABLE</v>
      </c>
      <c r="AA24" s="4">
        <v>1</v>
      </c>
      <c r="AB24" s="4">
        <v>1</v>
      </c>
      <c r="AC24" s="4">
        <v>0</v>
      </c>
      <c r="AD24" s="4">
        <v>0</v>
      </c>
      <c r="AE24" s="4">
        <v>1</v>
      </c>
      <c r="AF24" s="4">
        <v>1</v>
      </c>
    </row>
    <row r="25" spans="1:32" ht="144" customHeight="1" x14ac:dyDescent="0.25">
      <c r="A25" s="181"/>
      <c r="B25" s="181"/>
      <c r="C25" s="96" t="s">
        <v>24</v>
      </c>
      <c r="D25" s="96" t="s">
        <v>345</v>
      </c>
      <c r="E25" s="27">
        <f t="shared" si="0"/>
        <v>0</v>
      </c>
      <c r="F25" s="27">
        <f t="shared" si="1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37</v>
      </c>
      <c r="L25" s="3" t="s">
        <v>71</v>
      </c>
      <c r="M25" s="3" t="s">
        <v>221</v>
      </c>
      <c r="N25" s="4">
        <v>2</v>
      </c>
      <c r="O25" s="104">
        <f t="shared" si="2"/>
        <v>8.0000000000000002E-3</v>
      </c>
      <c r="P25" s="108" t="str">
        <f t="shared" si="3"/>
        <v>1</v>
      </c>
      <c r="Q25" s="4">
        <v>1</v>
      </c>
      <c r="R25" s="4">
        <v>1</v>
      </c>
      <c r="S25" s="4">
        <f t="shared" si="4"/>
        <v>1</v>
      </c>
      <c r="T25" s="92" t="str">
        <f t="shared" si="5"/>
        <v>BAJO</v>
      </c>
      <c r="U25" s="3" t="s">
        <v>90</v>
      </c>
      <c r="V25" s="4" t="s">
        <v>153</v>
      </c>
      <c r="W25" s="3" t="s">
        <v>84</v>
      </c>
      <c r="X25" s="4">
        <v>1</v>
      </c>
      <c r="Y25" s="4">
        <f t="shared" si="6"/>
        <v>1</v>
      </c>
      <c r="Z25" s="93" t="str">
        <f t="shared" si="8"/>
        <v>ACEPTABLE</v>
      </c>
      <c r="AA25" s="4">
        <v>0</v>
      </c>
      <c r="AB25" s="4">
        <v>0</v>
      </c>
      <c r="AC25" s="4">
        <v>0</v>
      </c>
      <c r="AD25" s="4">
        <v>0</v>
      </c>
      <c r="AE25" s="4">
        <v>1</v>
      </c>
      <c r="AF25" s="4">
        <v>1</v>
      </c>
    </row>
    <row r="26" spans="1:32" ht="150" customHeight="1" x14ac:dyDescent="0.25">
      <c r="A26" s="181"/>
      <c r="B26" s="181"/>
      <c r="C26" s="96" t="s">
        <v>24</v>
      </c>
      <c r="D26" s="96" t="s">
        <v>345</v>
      </c>
      <c r="E26" s="27">
        <f t="shared" si="0"/>
        <v>0</v>
      </c>
      <c r="F26" s="27">
        <f t="shared" si="1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72</v>
      </c>
      <c r="M26" s="3" t="s">
        <v>221</v>
      </c>
      <c r="N26" s="4">
        <v>3</v>
      </c>
      <c r="O26" s="104">
        <f t="shared" si="2"/>
        <v>1.2E-2</v>
      </c>
      <c r="P26" s="108" t="str">
        <f t="shared" si="3"/>
        <v>1</v>
      </c>
      <c r="Q26" s="4">
        <v>1</v>
      </c>
      <c r="R26" s="4">
        <v>1</v>
      </c>
      <c r="S26" s="4">
        <f t="shared" si="4"/>
        <v>1</v>
      </c>
      <c r="T26" s="92" t="str">
        <f t="shared" si="5"/>
        <v>BAJO</v>
      </c>
      <c r="U26" s="3" t="s">
        <v>90</v>
      </c>
      <c r="V26" s="4" t="s">
        <v>153</v>
      </c>
      <c r="W26" s="3" t="s">
        <v>84</v>
      </c>
      <c r="X26" s="4">
        <v>1</v>
      </c>
      <c r="Y26" s="4">
        <f t="shared" si="6"/>
        <v>1</v>
      </c>
      <c r="Z26" s="93" t="str">
        <f t="shared" si="8"/>
        <v>ACEPTABLE</v>
      </c>
      <c r="AA26" s="4">
        <v>0</v>
      </c>
      <c r="AB26" s="4">
        <v>0</v>
      </c>
      <c r="AC26" s="4">
        <v>1</v>
      </c>
      <c r="AD26" s="4">
        <v>1</v>
      </c>
      <c r="AE26" s="4">
        <v>0</v>
      </c>
      <c r="AF26" s="4">
        <v>1</v>
      </c>
    </row>
    <row r="27" spans="1:32" ht="147.75" customHeight="1" x14ac:dyDescent="0.25">
      <c r="A27" s="181"/>
      <c r="B27" s="181"/>
      <c r="C27" s="96" t="s">
        <v>24</v>
      </c>
      <c r="D27" s="96" t="s">
        <v>345</v>
      </c>
      <c r="E27" s="27">
        <f t="shared" si="0"/>
        <v>0</v>
      </c>
      <c r="F27" s="27">
        <f t="shared" si="1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38</v>
      </c>
      <c r="L27" s="3" t="s">
        <v>73</v>
      </c>
      <c r="M27" s="3" t="s">
        <v>221</v>
      </c>
      <c r="N27" s="4">
        <v>1</v>
      </c>
      <c r="O27" s="104">
        <f t="shared" si="2"/>
        <v>4.0000000000000001E-3</v>
      </c>
      <c r="P27" s="108" t="str">
        <f t="shared" si="3"/>
        <v>1</v>
      </c>
      <c r="Q27" s="4">
        <v>1</v>
      </c>
      <c r="R27" s="4">
        <v>1</v>
      </c>
      <c r="S27" s="4">
        <f t="shared" si="4"/>
        <v>1</v>
      </c>
      <c r="T27" s="92" t="str">
        <f t="shared" si="5"/>
        <v>BAJO</v>
      </c>
      <c r="U27" s="3" t="s">
        <v>91</v>
      </c>
      <c r="V27" s="4" t="s">
        <v>153</v>
      </c>
      <c r="W27" s="3" t="s">
        <v>84</v>
      </c>
      <c r="X27" s="4">
        <v>1</v>
      </c>
      <c r="Y27" s="4">
        <f t="shared" si="6"/>
        <v>1</v>
      </c>
      <c r="Z27" s="93" t="str">
        <f t="shared" si="8"/>
        <v>ACEPTABLE</v>
      </c>
      <c r="AA27" s="4">
        <v>0</v>
      </c>
      <c r="AB27" s="4">
        <v>0</v>
      </c>
      <c r="AC27" s="4">
        <v>0</v>
      </c>
      <c r="AD27" s="4">
        <v>1</v>
      </c>
      <c r="AE27" s="4">
        <v>1</v>
      </c>
      <c r="AF27" s="4">
        <v>1</v>
      </c>
    </row>
    <row r="28" spans="1:32" ht="156" customHeight="1" x14ac:dyDescent="0.25">
      <c r="A28" s="181"/>
      <c r="B28" s="181"/>
      <c r="C28" s="96" t="s">
        <v>24</v>
      </c>
      <c r="D28" s="96" t="s">
        <v>345</v>
      </c>
      <c r="E28" s="27">
        <f t="shared" si="0"/>
        <v>1</v>
      </c>
      <c r="F28" s="27">
        <f t="shared" si="1"/>
        <v>0</v>
      </c>
      <c r="G28" s="27">
        <v>0</v>
      </c>
      <c r="H28" s="9" t="s">
        <v>31</v>
      </c>
      <c r="I28" s="9" t="s">
        <v>41</v>
      </c>
      <c r="J28" s="4" t="s">
        <v>25</v>
      </c>
      <c r="K28" s="3" t="s">
        <v>126</v>
      </c>
      <c r="L28" s="3" t="s">
        <v>104</v>
      </c>
      <c r="M28" s="3" t="s">
        <v>221</v>
      </c>
      <c r="N28" s="4">
        <v>250</v>
      </c>
      <c r="O28" s="104">
        <f t="shared" si="2"/>
        <v>1</v>
      </c>
      <c r="P28" s="108" t="str">
        <f t="shared" si="3"/>
        <v>3</v>
      </c>
      <c r="Q28" s="4">
        <v>1</v>
      </c>
      <c r="R28" s="4">
        <v>1</v>
      </c>
      <c r="S28" s="4">
        <f t="shared" si="4"/>
        <v>1.4000000000000001</v>
      </c>
      <c r="T28" s="92" t="str">
        <f t="shared" si="5"/>
        <v>BAJO</v>
      </c>
      <c r="U28" s="3" t="s">
        <v>99</v>
      </c>
      <c r="V28" s="4" t="s">
        <v>153</v>
      </c>
      <c r="W28" s="3" t="s">
        <v>96</v>
      </c>
      <c r="X28" s="4">
        <v>2</v>
      </c>
      <c r="Y28" s="4">
        <f t="shared" si="6"/>
        <v>2.8000000000000003</v>
      </c>
      <c r="Z28" s="93" t="str">
        <f t="shared" si="8"/>
        <v>ACEPTABLE</v>
      </c>
      <c r="AA28" s="4">
        <v>0</v>
      </c>
      <c r="AB28" s="4">
        <v>1</v>
      </c>
      <c r="AC28" s="4">
        <v>1</v>
      </c>
      <c r="AD28" s="4">
        <v>1</v>
      </c>
      <c r="AE28" s="4">
        <v>1</v>
      </c>
      <c r="AF28" s="4">
        <v>1</v>
      </c>
    </row>
    <row r="29" spans="1:32" ht="150" customHeight="1" x14ac:dyDescent="0.25">
      <c r="A29" s="181"/>
      <c r="B29" s="181"/>
      <c r="C29" s="96" t="s">
        <v>24</v>
      </c>
      <c r="D29" s="96" t="s">
        <v>345</v>
      </c>
      <c r="E29" s="27">
        <f t="shared" si="0"/>
        <v>1</v>
      </c>
      <c r="F29" s="27">
        <f t="shared" si="1"/>
        <v>0</v>
      </c>
      <c r="G29" s="27">
        <v>0</v>
      </c>
      <c r="H29" s="9" t="s">
        <v>61</v>
      </c>
      <c r="I29" s="9" t="s">
        <v>62</v>
      </c>
      <c r="J29" s="4" t="s">
        <v>25</v>
      </c>
      <c r="K29" s="3" t="s">
        <v>127</v>
      </c>
      <c r="L29" s="3" t="s">
        <v>104</v>
      </c>
      <c r="M29" s="3" t="s">
        <v>221</v>
      </c>
      <c r="N29" s="4">
        <v>250</v>
      </c>
      <c r="O29" s="104">
        <f t="shared" si="2"/>
        <v>1</v>
      </c>
      <c r="P29" s="108" t="str">
        <f t="shared" si="3"/>
        <v>3</v>
      </c>
      <c r="Q29" s="4">
        <v>2</v>
      </c>
      <c r="R29" s="4">
        <v>1</v>
      </c>
      <c r="S29" s="4">
        <f t="shared" si="4"/>
        <v>1.9000000000000001</v>
      </c>
      <c r="T29" s="92" t="str">
        <f t="shared" si="5"/>
        <v>BAJO</v>
      </c>
      <c r="U29" s="3" t="s">
        <v>100</v>
      </c>
      <c r="V29" s="4" t="s">
        <v>153</v>
      </c>
      <c r="W29" s="3" t="s">
        <v>78</v>
      </c>
      <c r="X29" s="4">
        <v>1</v>
      </c>
      <c r="Y29" s="4">
        <f t="shared" si="6"/>
        <v>1.9000000000000001</v>
      </c>
      <c r="Z29" s="93" t="str">
        <f t="shared" si="8"/>
        <v>ACEPTABLE</v>
      </c>
      <c r="AA29" s="4">
        <v>0</v>
      </c>
      <c r="AB29" s="4">
        <v>1</v>
      </c>
      <c r="AC29" s="4">
        <v>0</v>
      </c>
      <c r="AD29" s="4">
        <v>0</v>
      </c>
      <c r="AE29" s="4">
        <v>1</v>
      </c>
      <c r="AF29" s="4">
        <v>1</v>
      </c>
    </row>
    <row r="30" spans="1:32" ht="150" customHeight="1" x14ac:dyDescent="0.25">
      <c r="A30" s="181"/>
      <c r="B30" s="181"/>
      <c r="C30" s="96" t="s">
        <v>24</v>
      </c>
      <c r="D30" s="96" t="s">
        <v>345</v>
      </c>
      <c r="E30" s="27">
        <f t="shared" si="0"/>
        <v>1</v>
      </c>
      <c r="F30" s="27">
        <f t="shared" si="1"/>
        <v>0</v>
      </c>
      <c r="G30" s="27">
        <v>0</v>
      </c>
      <c r="H30" s="9" t="s">
        <v>61</v>
      </c>
      <c r="I30" s="9" t="s">
        <v>87</v>
      </c>
      <c r="J30" s="4" t="s">
        <v>25</v>
      </c>
      <c r="K30" s="3" t="s">
        <v>64</v>
      </c>
      <c r="L30" s="3" t="s">
        <v>65</v>
      </c>
      <c r="M30" s="3" t="s">
        <v>221</v>
      </c>
      <c r="N30" s="4">
        <v>250</v>
      </c>
      <c r="O30" s="104">
        <f t="shared" si="2"/>
        <v>1</v>
      </c>
      <c r="P30" s="108" t="str">
        <f t="shared" si="3"/>
        <v>3</v>
      </c>
      <c r="Q30" s="4">
        <v>1</v>
      </c>
      <c r="R30" s="4">
        <v>1</v>
      </c>
      <c r="S30" s="4">
        <f t="shared" si="4"/>
        <v>1.4000000000000001</v>
      </c>
      <c r="T30" s="92" t="str">
        <f t="shared" si="5"/>
        <v>BAJO</v>
      </c>
      <c r="U30" s="3" t="s">
        <v>88</v>
      </c>
      <c r="V30" s="4" t="s">
        <v>153</v>
      </c>
      <c r="W30" s="3" t="s">
        <v>83</v>
      </c>
      <c r="X30" s="4">
        <v>1</v>
      </c>
      <c r="Y30" s="4">
        <f t="shared" si="6"/>
        <v>1.4000000000000001</v>
      </c>
      <c r="Z30" s="93" t="str">
        <f>IF(Y30&lt;=2,"ACEPTABLE",IF(AND(Y30&gt;2,Y30&lt;6),"MODERADO",IF(AND(Y30&gt;=6),"SIGNIFICATIVO")))</f>
        <v>ACEPTABLE</v>
      </c>
      <c r="AA30" s="4">
        <v>0</v>
      </c>
      <c r="AB30" s="4">
        <v>1</v>
      </c>
      <c r="AC30" s="4">
        <v>0</v>
      </c>
      <c r="AD30" s="4">
        <v>0</v>
      </c>
      <c r="AE30" s="4">
        <v>0</v>
      </c>
      <c r="AF30" s="4">
        <v>1</v>
      </c>
    </row>
    <row r="31" spans="1:32" ht="138" customHeight="1" x14ac:dyDescent="0.25">
      <c r="A31" s="181"/>
      <c r="B31" s="181"/>
      <c r="C31" s="96" t="s">
        <v>24</v>
      </c>
      <c r="D31" s="96" t="s">
        <v>345</v>
      </c>
      <c r="E31" s="27">
        <f t="shared" si="0"/>
        <v>0</v>
      </c>
      <c r="F31" s="27">
        <f t="shared" si="1"/>
        <v>1</v>
      </c>
      <c r="G31" s="27">
        <v>0</v>
      </c>
      <c r="H31" s="9" t="s">
        <v>31</v>
      </c>
      <c r="I31" s="9" t="s">
        <v>105</v>
      </c>
      <c r="J31" s="4" t="s">
        <v>25</v>
      </c>
      <c r="K31" s="3" t="s">
        <v>101</v>
      </c>
      <c r="L31" s="3" t="s">
        <v>103</v>
      </c>
      <c r="M31" s="3" t="s">
        <v>221</v>
      </c>
      <c r="N31" s="4">
        <v>52</v>
      </c>
      <c r="O31" s="104">
        <f t="shared" si="2"/>
        <v>0.20799999999999999</v>
      </c>
      <c r="P31" s="108" t="str">
        <f t="shared" si="3"/>
        <v>2</v>
      </c>
      <c r="Q31" s="4">
        <v>1</v>
      </c>
      <c r="R31" s="4">
        <v>1</v>
      </c>
      <c r="S31" s="4">
        <f t="shared" si="4"/>
        <v>1.2</v>
      </c>
      <c r="T31" s="92" t="str">
        <f>IF(S31&lt;=1.9,"BAJO",IF(AND(S31&gt;1.9,S31&lt;2.5),"MEDIO",IF(AND(S31&gt;=2.5),"ALTO")))</f>
        <v>BAJO</v>
      </c>
      <c r="U31" s="3" t="s">
        <v>89</v>
      </c>
      <c r="V31" s="4" t="s">
        <v>153</v>
      </c>
      <c r="W31" s="3" t="s">
        <v>83</v>
      </c>
      <c r="X31" s="4">
        <v>1</v>
      </c>
      <c r="Y31" s="4">
        <f t="shared" si="6"/>
        <v>1.2</v>
      </c>
      <c r="Z31" s="93" t="str">
        <f>IF(Y31&lt;=3,"ACEPTABLE",IF(AND(Y31&gt;3,Y31&lt;6),"MODERADO",IF(AND(Y31&gt;=6),"SIGNIFICATIVO")))</f>
        <v>ACEPTABLE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1</v>
      </c>
    </row>
    <row r="32" spans="1:32" ht="138" customHeight="1" x14ac:dyDescent="0.25">
      <c r="A32" s="181"/>
      <c r="B32" s="181"/>
      <c r="C32" s="96" t="s">
        <v>24</v>
      </c>
      <c r="D32" s="96" t="s">
        <v>345</v>
      </c>
      <c r="E32" s="27">
        <f t="shared" si="0"/>
        <v>0</v>
      </c>
      <c r="F32" s="27">
        <f t="shared" si="1"/>
        <v>1</v>
      </c>
      <c r="G32" s="27">
        <v>0</v>
      </c>
      <c r="H32" s="9" t="s">
        <v>107</v>
      </c>
      <c r="I32" s="9" t="s">
        <v>106</v>
      </c>
      <c r="J32" s="4" t="s">
        <v>25</v>
      </c>
      <c r="K32" s="3" t="s">
        <v>108</v>
      </c>
      <c r="L32" s="3" t="s">
        <v>109</v>
      </c>
      <c r="M32" s="3" t="s">
        <v>221</v>
      </c>
      <c r="N32" s="4">
        <v>12</v>
      </c>
      <c r="O32" s="104">
        <f t="shared" si="2"/>
        <v>4.8000000000000001E-2</v>
      </c>
      <c r="P32" s="108" t="str">
        <f t="shared" si="3"/>
        <v>1</v>
      </c>
      <c r="Q32" s="4">
        <v>1</v>
      </c>
      <c r="R32" s="4">
        <v>1</v>
      </c>
      <c r="S32" s="4">
        <f t="shared" si="4"/>
        <v>1</v>
      </c>
      <c r="T32" s="92" t="str">
        <f t="shared" ref="T32:T39" si="9">IF(S32&lt;=2,"BAJO",IF(AND(S32&gt;2,S32&lt;2.5),"MEDIO",IF(AND(S32&gt;=2.5),"ALTO")))</f>
        <v>BAJO</v>
      </c>
      <c r="U32" s="3" t="s">
        <v>88</v>
      </c>
      <c r="V32" s="4" t="s">
        <v>153</v>
      </c>
      <c r="W32" s="3" t="s">
        <v>110</v>
      </c>
      <c r="X32" s="4">
        <v>2</v>
      </c>
      <c r="Y32" s="4">
        <f t="shared" si="6"/>
        <v>2</v>
      </c>
      <c r="Z32" s="93" t="str">
        <f>IF(Y32&lt;=2,"ACEPTABLE",IF(AND(Y32&gt;2,Y32&lt;6),"MODERADO",IF(AND(Y32&gt;=6),"SIGNIFICATIVO")))</f>
        <v>ACEPTABLE</v>
      </c>
      <c r="AA32" s="4">
        <v>0</v>
      </c>
      <c r="AB32" s="4">
        <v>1</v>
      </c>
      <c r="AC32" s="4">
        <v>0</v>
      </c>
      <c r="AD32" s="4">
        <v>0</v>
      </c>
      <c r="AE32" s="4">
        <v>1</v>
      </c>
      <c r="AF32" s="4">
        <v>1</v>
      </c>
    </row>
    <row r="33" spans="1:32" ht="60.6" x14ac:dyDescent="0.25">
      <c r="A33" s="181"/>
      <c r="B33" s="181"/>
      <c r="C33" s="96" t="s">
        <v>0</v>
      </c>
      <c r="D33" s="96" t="s">
        <v>358</v>
      </c>
      <c r="E33" s="27">
        <f t="shared" si="0"/>
        <v>0</v>
      </c>
      <c r="F33" s="27">
        <f t="shared" si="1"/>
        <v>1</v>
      </c>
      <c r="G33" s="27">
        <v>0</v>
      </c>
      <c r="H33" s="9" t="s">
        <v>359</v>
      </c>
      <c r="I33" s="9" t="s">
        <v>360</v>
      </c>
      <c r="J33" s="4" t="s">
        <v>25</v>
      </c>
      <c r="K33" s="3" t="s">
        <v>359</v>
      </c>
      <c r="L33" s="3" t="s">
        <v>360</v>
      </c>
      <c r="M33" s="3" t="s">
        <v>347</v>
      </c>
      <c r="N33" s="4">
        <v>5</v>
      </c>
      <c r="O33" s="104">
        <f t="shared" si="2"/>
        <v>0.02</v>
      </c>
      <c r="P33" s="108" t="str">
        <f t="shared" si="3"/>
        <v>1</v>
      </c>
      <c r="Q33" s="4">
        <v>2</v>
      </c>
      <c r="R33" s="4">
        <v>3</v>
      </c>
      <c r="S33" s="4">
        <f t="shared" si="4"/>
        <v>2.0999999999999996</v>
      </c>
      <c r="T33" s="92" t="str">
        <f t="shared" si="9"/>
        <v>MEDIO</v>
      </c>
      <c r="U33" s="3" t="s">
        <v>68</v>
      </c>
      <c r="V33" s="4" t="s">
        <v>153</v>
      </c>
      <c r="W33" s="3" t="s">
        <v>83</v>
      </c>
      <c r="X33" s="4">
        <v>1</v>
      </c>
      <c r="Y33" s="4">
        <f t="shared" si="6"/>
        <v>2.0999999999999996</v>
      </c>
      <c r="Z33" s="93" t="str">
        <f t="shared" ref="Z33:Z39" si="10">IF(Y33&lt;=3,"ACEPTABLE",IF(AND(Y33&gt;3,Y33&lt;6),"MODERADO",IF(AND(Y33&gt;=6),"SIGNIFICATIVO")))</f>
        <v>ACEPTABLE</v>
      </c>
      <c r="AA33" s="4">
        <v>0</v>
      </c>
      <c r="AB33" s="4">
        <v>1</v>
      </c>
      <c r="AC33" s="4">
        <v>0</v>
      </c>
      <c r="AD33" s="4">
        <v>0</v>
      </c>
      <c r="AE33" s="4">
        <v>0</v>
      </c>
      <c r="AF33" s="4">
        <v>0</v>
      </c>
    </row>
    <row r="34" spans="1:32" ht="120" customHeight="1" x14ac:dyDescent="0.25">
      <c r="A34" s="181"/>
      <c r="B34" s="181"/>
      <c r="C34" s="96" t="s">
        <v>0</v>
      </c>
      <c r="D34" s="96" t="s">
        <v>244</v>
      </c>
      <c r="E34" s="27">
        <f t="shared" si="0"/>
        <v>0</v>
      </c>
      <c r="F34" s="27">
        <f t="shared" si="1"/>
        <v>1</v>
      </c>
      <c r="G34" s="27">
        <v>0</v>
      </c>
      <c r="H34" s="9" t="s">
        <v>246</v>
      </c>
      <c r="I34" s="9" t="s">
        <v>242</v>
      </c>
      <c r="J34" s="4" t="s">
        <v>25</v>
      </c>
      <c r="K34" s="3" t="s">
        <v>257</v>
      </c>
      <c r="L34" s="3" t="s">
        <v>265</v>
      </c>
      <c r="M34" s="3" t="s">
        <v>347</v>
      </c>
      <c r="N34" s="4">
        <v>1</v>
      </c>
      <c r="O34" s="104">
        <f t="shared" si="2"/>
        <v>4.0000000000000001E-3</v>
      </c>
      <c r="P34" s="108" t="str">
        <f t="shared" si="3"/>
        <v>1</v>
      </c>
      <c r="Q34" s="4">
        <v>2</v>
      </c>
      <c r="R34" s="4">
        <v>2</v>
      </c>
      <c r="S34" s="4">
        <f t="shared" si="4"/>
        <v>1.7999999999999998</v>
      </c>
      <c r="T34" s="92" t="str">
        <f t="shared" si="9"/>
        <v>BAJO</v>
      </c>
      <c r="U34" s="3" t="s">
        <v>68</v>
      </c>
      <c r="V34" s="4" t="s">
        <v>153</v>
      </c>
      <c r="W34" s="3" t="s">
        <v>83</v>
      </c>
      <c r="X34" s="4">
        <v>1</v>
      </c>
      <c r="Y34" s="4">
        <f t="shared" si="6"/>
        <v>1.7999999999999998</v>
      </c>
      <c r="Z34" s="93" t="str">
        <f t="shared" si="10"/>
        <v>ACEPTABLE</v>
      </c>
      <c r="AA34" s="4">
        <v>0</v>
      </c>
      <c r="AB34" s="4">
        <v>1</v>
      </c>
      <c r="AC34" s="4">
        <v>0</v>
      </c>
      <c r="AD34" s="4">
        <v>0</v>
      </c>
      <c r="AE34" s="4">
        <v>0</v>
      </c>
      <c r="AF34" s="4">
        <v>0</v>
      </c>
    </row>
    <row r="35" spans="1:32" ht="142.5" customHeight="1" x14ac:dyDescent="0.25">
      <c r="A35" s="181"/>
      <c r="B35" s="181"/>
      <c r="C35" s="96" t="s">
        <v>24</v>
      </c>
      <c r="D35" s="96" t="s">
        <v>149</v>
      </c>
      <c r="E35" s="27">
        <f t="shared" si="0"/>
        <v>1</v>
      </c>
      <c r="F35" s="27">
        <f t="shared" si="1"/>
        <v>0</v>
      </c>
      <c r="G35" s="27">
        <v>0</v>
      </c>
      <c r="H35" s="9" t="s">
        <v>247</v>
      </c>
      <c r="I35" s="9" t="s">
        <v>242</v>
      </c>
      <c r="J35" s="4" t="s">
        <v>25</v>
      </c>
      <c r="K35" s="3" t="s">
        <v>258</v>
      </c>
      <c r="L35" s="3" t="s">
        <v>266</v>
      </c>
      <c r="M35" s="3" t="s">
        <v>347</v>
      </c>
      <c r="N35" s="4">
        <v>250</v>
      </c>
      <c r="O35" s="104">
        <f t="shared" si="2"/>
        <v>1</v>
      </c>
      <c r="P35" s="108" t="str">
        <f t="shared" si="3"/>
        <v>3</v>
      </c>
      <c r="Q35" s="4">
        <v>2</v>
      </c>
      <c r="R35" s="4">
        <v>2</v>
      </c>
      <c r="S35" s="4">
        <f t="shared" si="4"/>
        <v>2.2000000000000002</v>
      </c>
      <c r="T35" s="92" t="str">
        <f t="shared" si="9"/>
        <v>MEDIO</v>
      </c>
      <c r="U35" s="3" t="s">
        <v>68</v>
      </c>
      <c r="V35" s="4" t="s">
        <v>153</v>
      </c>
      <c r="W35" s="3" t="s">
        <v>83</v>
      </c>
      <c r="X35" s="4">
        <v>1</v>
      </c>
      <c r="Y35" s="4">
        <f t="shared" si="6"/>
        <v>2.2000000000000002</v>
      </c>
      <c r="Z35" s="93" t="str">
        <f t="shared" si="10"/>
        <v>ACEPTABLE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</row>
    <row r="36" spans="1:32" ht="71.400000000000006" x14ac:dyDescent="0.25">
      <c r="A36" s="181"/>
      <c r="B36" s="181"/>
      <c r="C36" s="96" t="s">
        <v>24</v>
      </c>
      <c r="D36" s="96" t="s">
        <v>149</v>
      </c>
      <c r="E36" s="27">
        <f t="shared" si="0"/>
        <v>0</v>
      </c>
      <c r="F36" s="27">
        <f t="shared" si="1"/>
        <v>1</v>
      </c>
      <c r="G36" s="27">
        <v>0</v>
      </c>
      <c r="H36" s="9" t="s">
        <v>248</v>
      </c>
      <c r="I36" s="9" t="s">
        <v>242</v>
      </c>
      <c r="J36" s="4" t="s">
        <v>25</v>
      </c>
      <c r="K36" s="3" t="s">
        <v>259</v>
      </c>
      <c r="L36" s="3" t="s">
        <v>241</v>
      </c>
      <c r="M36" s="3" t="s">
        <v>347</v>
      </c>
      <c r="N36" s="4">
        <v>10</v>
      </c>
      <c r="O36" s="104">
        <f t="shared" si="2"/>
        <v>0.04</v>
      </c>
      <c r="P36" s="108" t="str">
        <f t="shared" si="3"/>
        <v>1</v>
      </c>
      <c r="Q36" s="4">
        <v>2</v>
      </c>
      <c r="R36" s="4">
        <v>2</v>
      </c>
      <c r="S36" s="4">
        <f t="shared" si="4"/>
        <v>1.7999999999999998</v>
      </c>
      <c r="T36" s="92" t="str">
        <f t="shared" si="9"/>
        <v>BAJO</v>
      </c>
      <c r="U36" s="3" t="s">
        <v>68</v>
      </c>
      <c r="V36" s="4" t="s">
        <v>153</v>
      </c>
      <c r="W36" s="3" t="s">
        <v>83</v>
      </c>
      <c r="X36" s="4">
        <v>1</v>
      </c>
      <c r="Y36" s="4">
        <f t="shared" si="6"/>
        <v>1.7999999999999998</v>
      </c>
      <c r="Z36" s="93" t="str">
        <f t="shared" si="10"/>
        <v>ACEPTABLE</v>
      </c>
      <c r="AA36" s="4">
        <v>0</v>
      </c>
      <c r="AB36" s="4">
        <v>1</v>
      </c>
      <c r="AC36" s="4">
        <v>0</v>
      </c>
      <c r="AD36" s="4">
        <v>0</v>
      </c>
      <c r="AE36" s="4">
        <v>0</v>
      </c>
      <c r="AF36" s="4">
        <v>0</v>
      </c>
    </row>
    <row r="37" spans="1:32" ht="60.6" x14ac:dyDescent="0.25">
      <c r="A37" s="181"/>
      <c r="B37" s="181"/>
      <c r="C37" s="96" t="s">
        <v>24</v>
      </c>
      <c r="D37" s="96" t="s">
        <v>149</v>
      </c>
      <c r="E37" s="27">
        <f t="shared" si="0"/>
        <v>1</v>
      </c>
      <c r="F37" s="27">
        <f t="shared" si="1"/>
        <v>0</v>
      </c>
      <c r="G37" s="27">
        <v>0</v>
      </c>
      <c r="H37" s="9" t="s">
        <v>249</v>
      </c>
      <c r="I37" s="9" t="s">
        <v>254</v>
      </c>
      <c r="J37" s="4" t="s">
        <v>25</v>
      </c>
      <c r="K37" s="3" t="s">
        <v>260</v>
      </c>
      <c r="L37" s="3" t="s">
        <v>266</v>
      </c>
      <c r="M37" s="3" t="s">
        <v>347</v>
      </c>
      <c r="N37" s="4">
        <v>250</v>
      </c>
      <c r="O37" s="104">
        <f t="shared" si="2"/>
        <v>1</v>
      </c>
      <c r="P37" s="108" t="str">
        <f t="shared" si="3"/>
        <v>3</v>
      </c>
      <c r="Q37" s="4">
        <v>2</v>
      </c>
      <c r="R37" s="4">
        <v>2</v>
      </c>
      <c r="S37" s="4">
        <f t="shared" si="4"/>
        <v>2.2000000000000002</v>
      </c>
      <c r="T37" s="92" t="str">
        <f t="shared" si="9"/>
        <v>MEDIO</v>
      </c>
      <c r="U37" s="3" t="s">
        <v>68</v>
      </c>
      <c r="V37" s="4" t="s">
        <v>153</v>
      </c>
      <c r="W37" s="3" t="s">
        <v>83</v>
      </c>
      <c r="X37" s="4">
        <v>1</v>
      </c>
      <c r="Y37" s="4">
        <f t="shared" si="6"/>
        <v>2.2000000000000002</v>
      </c>
      <c r="Z37" s="93" t="str">
        <f t="shared" si="10"/>
        <v>ACEPTABLE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</row>
    <row r="38" spans="1:32" ht="71.400000000000006" x14ac:dyDescent="0.25">
      <c r="A38" s="181"/>
      <c r="B38" s="181"/>
      <c r="C38" s="96" t="s">
        <v>0</v>
      </c>
      <c r="D38" s="96" t="s">
        <v>244</v>
      </c>
      <c r="E38" s="27">
        <f t="shared" si="0"/>
        <v>1</v>
      </c>
      <c r="F38" s="27">
        <f t="shared" si="1"/>
        <v>0</v>
      </c>
      <c r="G38" s="27">
        <v>0</v>
      </c>
      <c r="H38" s="9" t="s">
        <v>250</v>
      </c>
      <c r="I38" s="9" t="s">
        <v>242</v>
      </c>
      <c r="J38" s="4" t="s">
        <v>25</v>
      </c>
      <c r="K38" s="3" t="s">
        <v>261</v>
      </c>
      <c r="L38" s="3" t="s">
        <v>265</v>
      </c>
      <c r="M38" s="3" t="s">
        <v>347</v>
      </c>
      <c r="N38" s="4">
        <v>250</v>
      </c>
      <c r="O38" s="104">
        <f t="shared" si="2"/>
        <v>1</v>
      </c>
      <c r="P38" s="108" t="str">
        <f t="shared" si="3"/>
        <v>3</v>
      </c>
      <c r="Q38" s="4">
        <v>2</v>
      </c>
      <c r="R38" s="4">
        <v>2</v>
      </c>
      <c r="S38" s="4">
        <f t="shared" si="4"/>
        <v>2.2000000000000002</v>
      </c>
      <c r="T38" s="92" t="str">
        <f t="shared" si="9"/>
        <v>MEDIO</v>
      </c>
      <c r="U38" s="3" t="s">
        <v>68</v>
      </c>
      <c r="V38" s="4" t="s">
        <v>153</v>
      </c>
      <c r="W38" s="3" t="s">
        <v>83</v>
      </c>
      <c r="X38" s="4">
        <v>1</v>
      </c>
      <c r="Y38" s="4">
        <f t="shared" si="6"/>
        <v>2.2000000000000002</v>
      </c>
      <c r="Z38" s="93" t="str">
        <f t="shared" si="10"/>
        <v>ACEPTABLE</v>
      </c>
      <c r="AA38" s="4">
        <v>0</v>
      </c>
      <c r="AB38" s="4">
        <v>1</v>
      </c>
      <c r="AC38" s="4">
        <v>0</v>
      </c>
      <c r="AD38" s="4">
        <v>0</v>
      </c>
      <c r="AE38" s="4">
        <v>0</v>
      </c>
      <c r="AF38" s="4">
        <v>0</v>
      </c>
    </row>
    <row r="39" spans="1:32" ht="91.8" x14ac:dyDescent="0.25">
      <c r="A39" s="181"/>
      <c r="B39" s="181"/>
      <c r="C39" s="96" t="s">
        <v>0</v>
      </c>
      <c r="D39" s="96" t="s">
        <v>244</v>
      </c>
      <c r="E39" s="27">
        <f t="shared" si="0"/>
        <v>0</v>
      </c>
      <c r="F39" s="27">
        <f t="shared" si="1"/>
        <v>1</v>
      </c>
      <c r="G39" s="27">
        <v>0</v>
      </c>
      <c r="H39" s="9" t="s">
        <v>252</v>
      </c>
      <c r="I39" s="9" t="s">
        <v>255</v>
      </c>
      <c r="J39" s="4" t="s">
        <v>25</v>
      </c>
      <c r="K39" s="3" t="s">
        <v>263</v>
      </c>
      <c r="L39" s="3" t="s">
        <v>265</v>
      </c>
      <c r="M39" s="3" t="s">
        <v>347</v>
      </c>
      <c r="N39" s="4">
        <v>1</v>
      </c>
      <c r="O39" s="104">
        <f t="shared" si="2"/>
        <v>4.0000000000000001E-3</v>
      </c>
      <c r="P39" s="108" t="str">
        <f t="shared" si="3"/>
        <v>1</v>
      </c>
      <c r="Q39" s="4">
        <v>2</v>
      </c>
      <c r="R39" s="4">
        <v>2</v>
      </c>
      <c r="S39" s="4">
        <f t="shared" si="4"/>
        <v>1.7999999999999998</v>
      </c>
      <c r="T39" s="92" t="str">
        <f t="shared" si="9"/>
        <v>BAJO</v>
      </c>
      <c r="U39" s="3" t="s">
        <v>68</v>
      </c>
      <c r="V39" s="4" t="s">
        <v>153</v>
      </c>
      <c r="W39" s="3" t="s">
        <v>83</v>
      </c>
      <c r="X39" s="4">
        <v>1</v>
      </c>
      <c r="Y39" s="4">
        <f t="shared" si="6"/>
        <v>1.7999999999999998</v>
      </c>
      <c r="Z39" s="93" t="str">
        <f t="shared" si="10"/>
        <v>ACEPTABLE</v>
      </c>
      <c r="AA39" s="4">
        <v>0</v>
      </c>
      <c r="AB39" s="4">
        <v>1</v>
      </c>
      <c r="AC39" s="4">
        <v>0</v>
      </c>
      <c r="AD39" s="4">
        <v>0</v>
      </c>
      <c r="AE39" s="4">
        <v>0</v>
      </c>
      <c r="AF39" s="4">
        <v>0</v>
      </c>
    </row>
  </sheetData>
  <mergeCells count="48">
    <mergeCell ref="A1:A3"/>
    <mergeCell ref="B1:Z1"/>
    <mergeCell ref="AA1:AC1"/>
    <mergeCell ref="AD1:AF1"/>
    <mergeCell ref="B2:Z3"/>
    <mergeCell ref="AA2:AC2"/>
    <mergeCell ref="AD2:AF2"/>
    <mergeCell ref="AA3:AC3"/>
    <mergeCell ref="AD3:AF3"/>
    <mergeCell ref="A4:G4"/>
    <mergeCell ref="H4:T4"/>
    <mergeCell ref="U4:Z4"/>
    <mergeCell ref="AA4:AF5"/>
    <mergeCell ref="A5:A7"/>
    <mergeCell ref="B5:B7"/>
    <mergeCell ref="C5:C7"/>
    <mergeCell ref="D5:D7"/>
    <mergeCell ref="E5:G5"/>
    <mergeCell ref="H5:I5"/>
    <mergeCell ref="J5:M5"/>
    <mergeCell ref="N5:T5"/>
    <mergeCell ref="U5:Y5"/>
    <mergeCell ref="Z5:Z7"/>
    <mergeCell ref="E6:E7"/>
    <mergeCell ref="F6:F7"/>
    <mergeCell ref="Y6:Y7"/>
    <mergeCell ref="AA6:AA7"/>
    <mergeCell ref="L6:L7"/>
    <mergeCell ref="M6:M7"/>
    <mergeCell ref="N6:P6"/>
    <mergeCell ref="Q6:Q7"/>
    <mergeCell ref="R6:R7"/>
    <mergeCell ref="S6:S7"/>
    <mergeCell ref="X6:X7"/>
    <mergeCell ref="A8:A39"/>
    <mergeCell ref="B8:B39"/>
    <mergeCell ref="T6:T7"/>
    <mergeCell ref="U6:V6"/>
    <mergeCell ref="W6:W7"/>
    <mergeCell ref="G6:G7"/>
    <mergeCell ref="H6:H7"/>
    <mergeCell ref="I6:I7"/>
    <mergeCell ref="J6:K6"/>
    <mergeCell ref="AB6:AB7"/>
    <mergeCell ref="AC6:AC7"/>
    <mergeCell ref="AD6:AD7"/>
    <mergeCell ref="AE6:AE7"/>
    <mergeCell ref="AF6:AF7"/>
  </mergeCells>
  <conditionalFormatting sqref="P8:P39">
    <cfRule type="cellIs" dxfId="19" priority="4" operator="greaterThan">
      <formula>0</formula>
    </cfRule>
    <cfRule type="cellIs" dxfId="18" priority="5" stopIfTrue="1" operator="equal">
      <formula>"ALTO"</formula>
    </cfRule>
    <cfRule type="cellIs" dxfId="17" priority="6" stopIfTrue="1" operator="equal">
      <formula>"MEDIO"</formula>
    </cfRule>
    <cfRule type="cellIs" dxfId="16" priority="7" stopIfTrue="1" operator="equal">
      <formula>"BAJO"</formula>
    </cfRule>
  </conditionalFormatting>
  <conditionalFormatting sqref="T8:T39">
    <cfRule type="cellIs" dxfId="15" priority="8" stopIfTrue="1" operator="equal">
      <formula>"ALTO"</formula>
    </cfRule>
    <cfRule type="cellIs" dxfId="14" priority="9" stopIfTrue="1" operator="equal">
      <formula>"MEDIO"</formula>
    </cfRule>
    <cfRule type="cellIs" dxfId="13" priority="10" stopIfTrue="1" operator="equal">
      <formula>"BAJO"</formula>
    </cfRule>
  </conditionalFormatting>
  <conditionalFormatting sqref="Z8:Z39">
    <cfRule type="cellIs" dxfId="12" priority="1" stopIfTrue="1" operator="equal">
      <formula>"SIGNIFICATIVO"</formula>
    </cfRule>
    <cfRule type="cellIs" dxfId="11" priority="2" stopIfTrue="1" operator="equal">
      <formula>"MODERADO"</formula>
    </cfRule>
    <cfRule type="cellIs" dxfId="10" priority="3" stopIfTrue="1" operator="equal">
      <formula>"ACEPTABLE"</formula>
    </cfRule>
  </conditionalFormatting>
  <pageMargins left="0.7" right="0.7" top="0.75" bottom="0.75" header="0.3" footer="0.3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41"/>
  <sheetViews>
    <sheetView topLeftCell="Q1" zoomScale="110" zoomScaleNormal="110" workbookViewId="0">
      <selection activeCell="C8" sqref="C8"/>
    </sheetView>
  </sheetViews>
  <sheetFormatPr baseColWidth="10" defaultRowHeight="13.2" x14ac:dyDescent="0.25"/>
  <cols>
    <col min="1" max="1" width="22.44140625" customWidth="1"/>
    <col min="3" max="3" width="27.44140625" customWidth="1"/>
    <col min="4" max="4" width="38.88671875" customWidth="1"/>
    <col min="12" max="12" width="17.88671875" customWidth="1"/>
  </cols>
  <sheetData>
    <row r="1" spans="1:32" ht="22.8" x14ac:dyDescent="0.4">
      <c r="A1" s="123"/>
      <c r="B1" s="201" t="s">
        <v>19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136" t="s">
        <v>15</v>
      </c>
      <c r="AB1" s="136"/>
      <c r="AC1" s="127"/>
      <c r="AD1" s="128" t="s">
        <v>344</v>
      </c>
      <c r="AE1" s="128"/>
      <c r="AF1" s="128"/>
    </row>
    <row r="2" spans="1:32" ht="13.8" x14ac:dyDescent="0.25">
      <c r="A2" s="123"/>
      <c r="B2" s="221" t="s">
        <v>16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136" t="s">
        <v>86</v>
      </c>
      <c r="AB2" s="136"/>
      <c r="AC2" s="127"/>
      <c r="AD2" s="137">
        <v>4</v>
      </c>
      <c r="AE2" s="138"/>
      <c r="AF2" s="139"/>
    </row>
    <row r="3" spans="1:32" ht="22.5" customHeight="1" x14ac:dyDescent="0.25">
      <c r="A3" s="123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136" t="s">
        <v>17</v>
      </c>
      <c r="AB3" s="136"/>
      <c r="AC3" s="127"/>
      <c r="AD3" s="140" t="s">
        <v>18</v>
      </c>
      <c r="AE3" s="140"/>
      <c r="AF3" s="140"/>
    </row>
    <row r="4" spans="1:32" ht="21" x14ac:dyDescent="0.25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212</v>
      </c>
      <c r="AB4" s="142"/>
      <c r="AC4" s="142"/>
      <c r="AD4" s="142"/>
      <c r="AE4" s="142"/>
      <c r="AF4" s="142"/>
    </row>
    <row r="5" spans="1:32" x14ac:dyDescent="0.25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192</v>
      </c>
      <c r="AA5" s="142"/>
      <c r="AB5" s="142"/>
      <c r="AC5" s="142"/>
      <c r="AD5" s="142"/>
      <c r="AE5" s="142"/>
      <c r="AF5" s="142"/>
    </row>
    <row r="6" spans="1:32" x14ac:dyDescent="0.25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178</v>
      </c>
      <c r="J6" s="142" t="s">
        <v>179</v>
      </c>
      <c r="K6" s="142"/>
      <c r="L6" s="142" t="s">
        <v>188</v>
      </c>
      <c r="M6" s="173" t="s">
        <v>211</v>
      </c>
      <c r="N6" s="142" t="s">
        <v>181</v>
      </c>
      <c r="O6" s="142"/>
      <c r="P6" s="142"/>
      <c r="Q6" s="142" t="s">
        <v>190</v>
      </c>
      <c r="R6" s="142" t="s">
        <v>210</v>
      </c>
      <c r="S6" s="142" t="s">
        <v>184</v>
      </c>
      <c r="T6" s="142" t="s">
        <v>185</v>
      </c>
      <c r="U6" s="142" t="s">
        <v>186</v>
      </c>
      <c r="V6" s="142"/>
      <c r="W6" s="142" t="s">
        <v>202</v>
      </c>
      <c r="X6" s="142" t="s">
        <v>196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ht="30.6" x14ac:dyDescent="0.25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ht="136.5" customHeight="1" x14ac:dyDescent="0.25">
      <c r="A8" s="181" t="s">
        <v>123</v>
      </c>
      <c r="B8" s="181" t="s">
        <v>128</v>
      </c>
      <c r="C8" s="96" t="s">
        <v>0</v>
      </c>
      <c r="D8" s="96" t="s">
        <v>348</v>
      </c>
      <c r="E8" s="27">
        <f>IF(N8&gt;200,1,0)</f>
        <v>1</v>
      </c>
      <c r="F8" s="27">
        <f>IF(N8&lt;200,1,0)</f>
        <v>0</v>
      </c>
      <c r="G8" s="27">
        <v>0</v>
      </c>
      <c r="H8" s="9" t="s">
        <v>31</v>
      </c>
      <c r="I8" s="9" t="s">
        <v>42</v>
      </c>
      <c r="J8" s="4" t="s">
        <v>25</v>
      </c>
      <c r="K8" s="3" t="s">
        <v>35</v>
      </c>
      <c r="L8" s="3" t="s">
        <v>35</v>
      </c>
      <c r="M8" s="3" t="s">
        <v>234</v>
      </c>
      <c r="N8" s="4">
        <v>250</v>
      </c>
      <c r="O8" s="104">
        <f>+N8/250</f>
        <v>1</v>
      </c>
      <c r="P8" s="108" t="str">
        <f>IF(O8&lt;=0.15,"1",IF(AND(O8&gt;0.15,O8&lt;0.3),"2",IF(AND(O8&gt;=0.3),"3")))</f>
        <v>3</v>
      </c>
      <c r="Q8" s="4">
        <v>2</v>
      </c>
      <c r="R8" s="4">
        <v>1</v>
      </c>
      <c r="S8" s="4">
        <f t="shared" ref="S8:S41" si="0">+(P8*0.2)+(Q8*0.5)+(R8*0.3)</f>
        <v>1.9000000000000001</v>
      </c>
      <c r="T8" s="92" t="str">
        <f t="shared" ref="T8:T28" si="1">IF(S8&lt;=2,"BAJO",IF(AND(S8&gt;2,S8&lt;2.5),"MEDIO",IF(AND(S8&gt;=2.5),"ALTO")))</f>
        <v>BAJO</v>
      </c>
      <c r="U8" s="3" t="s">
        <v>53</v>
      </c>
      <c r="V8" s="4" t="s">
        <v>153</v>
      </c>
      <c r="W8" s="3" t="s">
        <v>54</v>
      </c>
      <c r="X8" s="4">
        <v>1</v>
      </c>
      <c r="Y8" s="4">
        <f>+X8*S8</f>
        <v>1.9000000000000001</v>
      </c>
      <c r="Z8" s="93" t="str">
        <f>IF(Y8&lt;=3,"ACEPTABLE",IF(AND(Y8&gt;3,Y8&lt;6),"MODERADO",IF(AND(Y8&gt;=6),"SIGNIFICATIVO")))</f>
        <v>ACEPTABLE</v>
      </c>
      <c r="AA8" s="4">
        <v>0</v>
      </c>
      <c r="AB8" s="4">
        <v>1</v>
      </c>
      <c r="AC8" s="4">
        <v>0</v>
      </c>
      <c r="AD8" s="4">
        <v>0</v>
      </c>
      <c r="AE8" s="4">
        <v>1</v>
      </c>
      <c r="AF8" s="4">
        <v>1</v>
      </c>
    </row>
    <row r="9" spans="1:32" ht="140.25" customHeight="1" x14ac:dyDescent="0.25">
      <c r="A9" s="181"/>
      <c r="B9" s="181"/>
      <c r="C9" s="96" t="s">
        <v>0</v>
      </c>
      <c r="D9" s="96" t="s">
        <v>348</v>
      </c>
      <c r="E9" s="27">
        <f t="shared" ref="E9:E41" si="2">IF(N9&gt;200,1,0)</f>
        <v>0</v>
      </c>
      <c r="F9" s="27">
        <f t="shared" ref="F9:F41" si="3">IF(N9&lt;200,1,0)</f>
        <v>1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366</v>
      </c>
      <c r="L9" s="3" t="s">
        <v>69</v>
      </c>
      <c r="M9" s="3" t="s">
        <v>221</v>
      </c>
      <c r="N9" s="4">
        <v>3</v>
      </c>
      <c r="O9" s="104">
        <f t="shared" ref="O9:O34" si="4">+N9/250</f>
        <v>1.2E-2</v>
      </c>
      <c r="P9" s="108" t="str">
        <f t="shared" ref="P9:P34" si="5">IF(O9&lt;=0.15,"1",IF(AND(O9&gt;0.15,O9&lt;0.3),"2",IF(AND(O9&gt;=0.3),"3")))</f>
        <v>1</v>
      </c>
      <c r="Q9" s="4">
        <v>2</v>
      </c>
      <c r="R9" s="4">
        <v>2</v>
      </c>
      <c r="S9" s="4">
        <f t="shared" si="0"/>
        <v>1.7999999999999998</v>
      </c>
      <c r="T9" s="92" t="str">
        <f t="shared" si="1"/>
        <v>BAJO</v>
      </c>
      <c r="U9" s="3" t="s">
        <v>91</v>
      </c>
      <c r="V9" s="4" t="s">
        <v>153</v>
      </c>
      <c r="W9" s="3" t="s">
        <v>55</v>
      </c>
      <c r="X9" s="4">
        <v>1</v>
      </c>
      <c r="Y9" s="4">
        <f t="shared" ref="Y9:Y41" si="6">+X9*S9</f>
        <v>1.7999999999999998</v>
      </c>
      <c r="Z9" s="93" t="str">
        <f t="shared" ref="Z9:Z28" si="7">IF(Y9&lt;=3,"ACEPTABLE",IF(AND(Y9&gt;3,Y9&lt;6),"MODERADO",IF(AND(Y9&gt;=6),"SIGNIFICATIVO")))</f>
        <v>ACEPTABLE</v>
      </c>
      <c r="AA9" s="4">
        <v>0</v>
      </c>
      <c r="AB9" s="4">
        <v>1</v>
      </c>
      <c r="AC9" s="4">
        <v>0</v>
      </c>
      <c r="AD9" s="4">
        <v>1</v>
      </c>
      <c r="AE9" s="4">
        <v>1</v>
      </c>
      <c r="AF9" s="4">
        <v>1</v>
      </c>
    </row>
    <row r="10" spans="1:32" ht="61.2" x14ac:dyDescent="0.25">
      <c r="A10" s="181"/>
      <c r="B10" s="181"/>
      <c r="C10" s="96" t="s">
        <v>0</v>
      </c>
      <c r="D10" s="96" t="s">
        <v>348</v>
      </c>
      <c r="E10" s="27">
        <f t="shared" si="2"/>
        <v>1</v>
      </c>
      <c r="F10" s="27">
        <f t="shared" si="3"/>
        <v>0</v>
      </c>
      <c r="G10" s="27">
        <v>0</v>
      </c>
      <c r="H10" s="9" t="s">
        <v>31</v>
      </c>
      <c r="I10" s="9" t="s">
        <v>41</v>
      </c>
      <c r="J10" s="4" t="s">
        <v>25</v>
      </c>
      <c r="K10" s="3" t="s">
        <v>98</v>
      </c>
      <c r="L10" s="3" t="s">
        <v>104</v>
      </c>
      <c r="M10" s="3" t="s">
        <v>221</v>
      </c>
      <c r="N10" s="4">
        <v>250</v>
      </c>
      <c r="O10" s="104">
        <f t="shared" si="4"/>
        <v>1</v>
      </c>
      <c r="P10" s="108" t="str">
        <f t="shared" si="5"/>
        <v>3</v>
      </c>
      <c r="Q10" s="4">
        <v>1</v>
      </c>
      <c r="R10" s="4">
        <v>1</v>
      </c>
      <c r="S10" s="4">
        <f t="shared" si="0"/>
        <v>1.4000000000000001</v>
      </c>
      <c r="T10" s="92" t="str">
        <f t="shared" si="1"/>
        <v>BAJO</v>
      </c>
      <c r="U10" s="3" t="s">
        <v>99</v>
      </c>
      <c r="V10" s="4" t="s">
        <v>153</v>
      </c>
      <c r="W10" s="3" t="s">
        <v>96</v>
      </c>
      <c r="X10" s="4">
        <v>2</v>
      </c>
      <c r="Y10" s="4">
        <f t="shared" si="6"/>
        <v>2.8000000000000003</v>
      </c>
      <c r="Z10" s="93" t="str">
        <f t="shared" si="7"/>
        <v>ACEPTABLE</v>
      </c>
      <c r="AA10" s="4">
        <v>0</v>
      </c>
      <c r="AB10" s="4">
        <v>1</v>
      </c>
      <c r="AC10" s="4">
        <v>1</v>
      </c>
      <c r="AD10" s="4">
        <v>1</v>
      </c>
      <c r="AE10" s="4">
        <v>1</v>
      </c>
      <c r="AF10" s="4">
        <v>1</v>
      </c>
    </row>
    <row r="11" spans="1:32" ht="81.599999999999994" x14ac:dyDescent="0.25">
      <c r="A11" s="181"/>
      <c r="B11" s="181"/>
      <c r="C11" s="96" t="s">
        <v>0</v>
      </c>
      <c r="D11" s="96" t="s">
        <v>348</v>
      </c>
      <c r="E11" s="27">
        <f t="shared" si="2"/>
        <v>1</v>
      </c>
      <c r="F11" s="27">
        <f t="shared" si="3"/>
        <v>0</v>
      </c>
      <c r="G11" s="27">
        <v>0</v>
      </c>
      <c r="H11" s="9" t="s">
        <v>33</v>
      </c>
      <c r="I11" s="9" t="s">
        <v>56</v>
      </c>
      <c r="J11" s="4" t="s">
        <v>25</v>
      </c>
      <c r="K11" s="3" t="s">
        <v>39</v>
      </c>
      <c r="L11" s="3" t="s">
        <v>49</v>
      </c>
      <c r="M11" s="3" t="s">
        <v>221</v>
      </c>
      <c r="N11" s="4">
        <v>250</v>
      </c>
      <c r="O11" s="104">
        <f t="shared" si="4"/>
        <v>1</v>
      </c>
      <c r="P11" s="108" t="str">
        <f t="shared" si="5"/>
        <v>3</v>
      </c>
      <c r="Q11" s="4">
        <v>1</v>
      </c>
      <c r="R11" s="4">
        <v>1</v>
      </c>
      <c r="S11" s="4">
        <f t="shared" si="0"/>
        <v>1.4000000000000001</v>
      </c>
      <c r="T11" s="92" t="str">
        <f t="shared" si="1"/>
        <v>BAJO</v>
      </c>
      <c r="U11" s="3" t="s">
        <v>22</v>
      </c>
      <c r="V11" s="4" t="s">
        <v>153</v>
      </c>
      <c r="W11" s="3" t="s">
        <v>85</v>
      </c>
      <c r="X11" s="4">
        <v>1</v>
      </c>
      <c r="Y11" s="4">
        <f t="shared" si="6"/>
        <v>1.4000000000000001</v>
      </c>
      <c r="Z11" s="93" t="str">
        <f t="shared" si="7"/>
        <v>ACEPTABLE</v>
      </c>
      <c r="AA11" s="4">
        <v>0</v>
      </c>
      <c r="AB11" s="4">
        <v>1</v>
      </c>
      <c r="AC11" s="4">
        <v>1</v>
      </c>
      <c r="AD11" s="4">
        <v>1</v>
      </c>
      <c r="AE11" s="4">
        <v>1</v>
      </c>
      <c r="AF11" s="4">
        <v>1</v>
      </c>
    </row>
    <row r="12" spans="1:32" ht="81.599999999999994" x14ac:dyDescent="0.25">
      <c r="A12" s="181"/>
      <c r="B12" s="181"/>
      <c r="C12" s="96" t="s">
        <v>0</v>
      </c>
      <c r="D12" s="96" t="s">
        <v>348</v>
      </c>
      <c r="E12" s="27">
        <f t="shared" si="2"/>
        <v>0</v>
      </c>
      <c r="F12" s="27">
        <f t="shared" si="3"/>
        <v>1</v>
      </c>
      <c r="G12" s="27">
        <v>0</v>
      </c>
      <c r="H12" s="9" t="s">
        <v>33</v>
      </c>
      <c r="I12" s="9" t="s">
        <v>57</v>
      </c>
      <c r="J12" s="4" t="s">
        <v>25</v>
      </c>
      <c r="K12" s="3" t="s">
        <v>37</v>
      </c>
      <c r="L12" s="3" t="s">
        <v>48</v>
      </c>
      <c r="M12" s="3" t="s">
        <v>234</v>
      </c>
      <c r="N12" s="4">
        <v>12</v>
      </c>
      <c r="O12" s="104">
        <f t="shared" si="4"/>
        <v>4.8000000000000001E-2</v>
      </c>
      <c r="P12" s="108" t="str">
        <f t="shared" si="5"/>
        <v>1</v>
      </c>
      <c r="Q12" s="4">
        <v>2</v>
      </c>
      <c r="R12" s="4">
        <v>2</v>
      </c>
      <c r="S12" s="4">
        <f t="shared" si="0"/>
        <v>1.7999999999999998</v>
      </c>
      <c r="T12" s="100" t="str">
        <f t="shared" si="1"/>
        <v>BAJO</v>
      </c>
      <c r="U12" s="3" t="s">
        <v>92</v>
      </c>
      <c r="V12" s="4" t="s">
        <v>153</v>
      </c>
      <c r="W12" s="3" t="s">
        <v>54</v>
      </c>
      <c r="X12" s="4">
        <v>1</v>
      </c>
      <c r="Y12" s="4">
        <f t="shared" si="6"/>
        <v>1.7999999999999998</v>
      </c>
      <c r="Z12" s="101" t="str">
        <f t="shared" si="7"/>
        <v>ACEPTABLE</v>
      </c>
      <c r="AA12" s="4">
        <v>0</v>
      </c>
      <c r="AB12" s="4">
        <v>1</v>
      </c>
      <c r="AC12" s="4">
        <v>0</v>
      </c>
      <c r="AD12" s="4">
        <v>1</v>
      </c>
      <c r="AE12" s="4">
        <v>1</v>
      </c>
      <c r="AF12" s="4">
        <v>1</v>
      </c>
    </row>
    <row r="13" spans="1:32" ht="91.8" x14ac:dyDescent="0.25">
      <c r="A13" s="181"/>
      <c r="B13" s="181"/>
      <c r="C13" s="96" t="s">
        <v>0</v>
      </c>
      <c r="D13" s="96" t="s">
        <v>348</v>
      </c>
      <c r="E13" s="27">
        <f t="shared" si="2"/>
        <v>0</v>
      </c>
      <c r="F13" s="27">
        <f t="shared" si="3"/>
        <v>1</v>
      </c>
      <c r="G13" s="27">
        <v>0</v>
      </c>
      <c r="H13" s="9" t="s">
        <v>32</v>
      </c>
      <c r="I13" s="9" t="s">
        <v>58</v>
      </c>
      <c r="J13" s="4" t="s">
        <v>25</v>
      </c>
      <c r="K13" s="3" t="s">
        <v>37</v>
      </c>
      <c r="L13" s="3" t="s">
        <v>69</v>
      </c>
      <c r="M13" s="3" t="s">
        <v>235</v>
      </c>
      <c r="N13" s="4">
        <v>3</v>
      </c>
      <c r="O13" s="104">
        <f t="shared" si="4"/>
        <v>1.2E-2</v>
      </c>
      <c r="P13" s="108" t="str">
        <f t="shared" si="5"/>
        <v>1</v>
      </c>
      <c r="Q13" s="4">
        <v>2</v>
      </c>
      <c r="R13" s="4">
        <v>2</v>
      </c>
      <c r="S13" s="4">
        <f t="shared" si="0"/>
        <v>1.7999999999999998</v>
      </c>
      <c r="T13" s="92" t="str">
        <f t="shared" si="1"/>
        <v>BAJO</v>
      </c>
      <c r="U13" s="3" t="s">
        <v>91</v>
      </c>
      <c r="V13" s="4" t="s">
        <v>153</v>
      </c>
      <c r="W13" s="3" t="s">
        <v>55</v>
      </c>
      <c r="X13" s="4">
        <v>1</v>
      </c>
      <c r="Y13" s="4">
        <f t="shared" si="6"/>
        <v>1.7999999999999998</v>
      </c>
      <c r="Z13" s="93" t="str">
        <f t="shared" si="7"/>
        <v>ACEPTABLE</v>
      </c>
      <c r="AA13" s="4">
        <v>0</v>
      </c>
      <c r="AB13" s="4">
        <v>1</v>
      </c>
      <c r="AC13" s="4">
        <v>1</v>
      </c>
      <c r="AD13" s="4">
        <v>1</v>
      </c>
      <c r="AE13" s="4">
        <v>1</v>
      </c>
      <c r="AF13" s="4">
        <v>1</v>
      </c>
    </row>
    <row r="14" spans="1:32" ht="71.400000000000006" x14ac:dyDescent="0.25">
      <c r="A14" s="181"/>
      <c r="B14" s="181"/>
      <c r="C14" s="96" t="s">
        <v>0</v>
      </c>
      <c r="D14" s="96" t="s">
        <v>348</v>
      </c>
      <c r="E14" s="27">
        <f t="shared" si="2"/>
        <v>1</v>
      </c>
      <c r="F14" s="27">
        <f t="shared" si="3"/>
        <v>0</v>
      </c>
      <c r="G14" s="27">
        <v>0</v>
      </c>
      <c r="H14" s="9" t="s">
        <v>61</v>
      </c>
      <c r="I14" s="9" t="s">
        <v>62</v>
      </c>
      <c r="J14" s="4" t="s">
        <v>25</v>
      </c>
      <c r="K14" s="3" t="s">
        <v>126</v>
      </c>
      <c r="L14" s="3" t="s">
        <v>104</v>
      </c>
      <c r="M14" s="3" t="s">
        <v>221</v>
      </c>
      <c r="N14" s="4">
        <v>250</v>
      </c>
      <c r="O14" s="104">
        <f t="shared" si="4"/>
        <v>1</v>
      </c>
      <c r="P14" s="108" t="str">
        <f t="shared" si="5"/>
        <v>3</v>
      </c>
      <c r="Q14" s="4">
        <v>2</v>
      </c>
      <c r="R14" s="4">
        <v>1</v>
      </c>
      <c r="S14" s="4">
        <f t="shared" si="0"/>
        <v>1.9000000000000001</v>
      </c>
      <c r="T14" s="92" t="str">
        <f t="shared" si="1"/>
        <v>BAJO</v>
      </c>
      <c r="U14" s="3" t="s">
        <v>59</v>
      </c>
      <c r="V14" s="4" t="s">
        <v>153</v>
      </c>
      <c r="W14" s="3" t="s">
        <v>78</v>
      </c>
      <c r="X14" s="4">
        <v>1</v>
      </c>
      <c r="Y14" s="4">
        <f t="shared" si="6"/>
        <v>1.9000000000000001</v>
      </c>
      <c r="Z14" s="93" t="str">
        <f t="shared" si="7"/>
        <v>ACEPTABLE</v>
      </c>
      <c r="AA14" s="4">
        <v>0</v>
      </c>
      <c r="AB14" s="4">
        <v>1</v>
      </c>
      <c r="AC14" s="4">
        <v>0</v>
      </c>
      <c r="AD14" s="4">
        <v>0</v>
      </c>
      <c r="AE14" s="4">
        <v>1</v>
      </c>
      <c r="AF14" s="4">
        <v>1</v>
      </c>
    </row>
    <row r="15" spans="1:32" ht="71.400000000000006" x14ac:dyDescent="0.25">
      <c r="A15" s="181"/>
      <c r="B15" s="181"/>
      <c r="C15" s="96" t="s">
        <v>0</v>
      </c>
      <c r="D15" s="96" t="s">
        <v>348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87</v>
      </c>
      <c r="J15" s="4" t="s">
        <v>25</v>
      </c>
      <c r="K15" s="3" t="s">
        <v>64</v>
      </c>
      <c r="L15" s="3" t="s">
        <v>65</v>
      </c>
      <c r="M15" s="3" t="s">
        <v>221</v>
      </c>
      <c r="N15" s="4">
        <v>250</v>
      </c>
      <c r="O15" s="104">
        <f t="shared" si="4"/>
        <v>1</v>
      </c>
      <c r="P15" s="108" t="str">
        <f t="shared" si="5"/>
        <v>3</v>
      </c>
      <c r="Q15" s="4">
        <v>1</v>
      </c>
      <c r="R15" s="4">
        <v>1</v>
      </c>
      <c r="S15" s="4">
        <f t="shared" si="0"/>
        <v>1.4000000000000001</v>
      </c>
      <c r="T15" s="92" t="str">
        <f t="shared" si="1"/>
        <v>BAJO</v>
      </c>
      <c r="U15" s="3" t="s">
        <v>88</v>
      </c>
      <c r="V15" s="4" t="s">
        <v>153</v>
      </c>
      <c r="W15" s="3" t="s">
        <v>83</v>
      </c>
      <c r="X15" s="4">
        <v>1</v>
      </c>
      <c r="Y15" s="4">
        <f t="shared" si="6"/>
        <v>1.4000000000000001</v>
      </c>
      <c r="Z15" s="93" t="str">
        <f>IF(Y15&lt;=2,"ACEPTABLE",IF(AND(Y15&gt;2,Y15&lt;6),"MODERADO",IF(AND(Y15&gt;=6),"SIGNIFICATIVO")))</f>
        <v>ACEPTABLE</v>
      </c>
      <c r="AA15" s="4">
        <v>0</v>
      </c>
      <c r="AB15" s="4">
        <v>1</v>
      </c>
      <c r="AC15" s="4">
        <v>0</v>
      </c>
      <c r="AD15" s="4">
        <v>0</v>
      </c>
      <c r="AE15" s="4">
        <v>0</v>
      </c>
      <c r="AF15" s="4">
        <v>1</v>
      </c>
    </row>
    <row r="16" spans="1:32" ht="91.8" x14ac:dyDescent="0.25">
      <c r="A16" s="181"/>
      <c r="B16" s="181"/>
      <c r="C16" s="96" t="s">
        <v>0</v>
      </c>
      <c r="D16" s="96" t="s">
        <v>348</v>
      </c>
      <c r="E16" s="27">
        <f t="shared" si="2"/>
        <v>0</v>
      </c>
      <c r="F16" s="27">
        <f t="shared" si="3"/>
        <v>1</v>
      </c>
      <c r="G16" s="27">
        <v>0</v>
      </c>
      <c r="H16" s="9" t="s">
        <v>63</v>
      </c>
      <c r="I16" s="9" t="s">
        <v>45</v>
      </c>
      <c r="J16" s="4" t="s">
        <v>25</v>
      </c>
      <c r="K16" s="3" t="s">
        <v>37</v>
      </c>
      <c r="L16" s="3" t="s">
        <v>97</v>
      </c>
      <c r="M16" s="3" t="s">
        <v>221</v>
      </c>
      <c r="N16" s="4">
        <v>52</v>
      </c>
      <c r="O16" s="104">
        <f t="shared" si="4"/>
        <v>0.20799999999999999</v>
      </c>
      <c r="P16" s="108" t="str">
        <f t="shared" si="5"/>
        <v>2</v>
      </c>
      <c r="Q16" s="4">
        <v>2</v>
      </c>
      <c r="R16" s="4">
        <v>1</v>
      </c>
      <c r="S16" s="4">
        <f t="shared" si="0"/>
        <v>1.7</v>
      </c>
      <c r="T16" s="92" t="str">
        <f t="shared" si="1"/>
        <v>BAJO</v>
      </c>
      <c r="U16" s="3" t="s">
        <v>93</v>
      </c>
      <c r="V16" s="4" t="s">
        <v>153</v>
      </c>
      <c r="W16" s="3" t="s">
        <v>83</v>
      </c>
      <c r="X16" s="4">
        <v>1</v>
      </c>
      <c r="Y16" s="4">
        <f t="shared" si="6"/>
        <v>1.7</v>
      </c>
      <c r="Z16" s="93" t="str">
        <f t="shared" si="7"/>
        <v>ACEPTABLE</v>
      </c>
      <c r="AA16" s="4">
        <v>1</v>
      </c>
      <c r="AB16" s="4">
        <v>1</v>
      </c>
      <c r="AC16" s="4">
        <v>1</v>
      </c>
      <c r="AD16" s="4">
        <v>1</v>
      </c>
      <c r="AE16" s="4">
        <v>1</v>
      </c>
      <c r="AF16" s="4">
        <v>1</v>
      </c>
    </row>
    <row r="17" spans="1:32" ht="71.400000000000006" x14ac:dyDescent="0.25">
      <c r="A17" s="181"/>
      <c r="B17" s="181"/>
      <c r="C17" s="96" t="s">
        <v>0</v>
      </c>
      <c r="D17" s="96" t="s">
        <v>348</v>
      </c>
      <c r="E17" s="27">
        <f t="shared" si="2"/>
        <v>1</v>
      </c>
      <c r="F17" s="27">
        <f t="shared" si="3"/>
        <v>0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126</v>
      </c>
      <c r="L17" s="3" t="s">
        <v>104</v>
      </c>
      <c r="M17" s="3" t="s">
        <v>221</v>
      </c>
      <c r="N17" s="4">
        <v>250</v>
      </c>
      <c r="O17" s="104">
        <f t="shared" si="4"/>
        <v>1</v>
      </c>
      <c r="P17" s="108" t="str">
        <f t="shared" si="5"/>
        <v>3</v>
      </c>
      <c r="Q17" s="4">
        <v>2</v>
      </c>
      <c r="R17" s="4">
        <v>1</v>
      </c>
      <c r="S17" s="4">
        <f t="shared" si="0"/>
        <v>1.9000000000000001</v>
      </c>
      <c r="T17" s="92" t="str">
        <f t="shared" si="1"/>
        <v>BAJO</v>
      </c>
      <c r="U17" s="3" t="s">
        <v>59</v>
      </c>
      <c r="V17" s="4" t="s">
        <v>153</v>
      </c>
      <c r="W17" s="3" t="s">
        <v>78</v>
      </c>
      <c r="X17" s="4">
        <v>1</v>
      </c>
      <c r="Y17" s="4">
        <f t="shared" si="6"/>
        <v>1.9000000000000001</v>
      </c>
      <c r="Z17" s="93" t="str">
        <f t="shared" si="7"/>
        <v>ACEPTABLE</v>
      </c>
      <c r="AA17" s="4">
        <v>0</v>
      </c>
      <c r="AB17" s="4">
        <v>1</v>
      </c>
      <c r="AC17" s="4">
        <v>0</v>
      </c>
      <c r="AD17" s="4">
        <v>0</v>
      </c>
      <c r="AE17" s="4">
        <v>1</v>
      </c>
      <c r="AF17" s="4">
        <v>1</v>
      </c>
    </row>
    <row r="18" spans="1:32" ht="60.6" x14ac:dyDescent="0.25">
      <c r="A18" s="181"/>
      <c r="B18" s="181"/>
      <c r="C18" s="96" t="s">
        <v>0</v>
      </c>
      <c r="D18" s="96" t="s">
        <v>348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63</v>
      </c>
      <c r="J18" s="4" t="s">
        <v>25</v>
      </c>
      <c r="K18" s="3" t="s">
        <v>66</v>
      </c>
      <c r="L18" s="3" t="s">
        <v>67</v>
      </c>
      <c r="M18" s="3" t="s">
        <v>221</v>
      </c>
      <c r="N18" s="4">
        <v>250</v>
      </c>
      <c r="O18" s="104">
        <f t="shared" si="4"/>
        <v>1</v>
      </c>
      <c r="P18" s="108" t="str">
        <f t="shared" si="5"/>
        <v>3</v>
      </c>
      <c r="Q18" s="4">
        <v>1</v>
      </c>
      <c r="R18" s="4">
        <v>1</v>
      </c>
      <c r="S18" s="4">
        <f t="shared" si="0"/>
        <v>1.4000000000000001</v>
      </c>
      <c r="T18" s="92" t="str">
        <f t="shared" si="1"/>
        <v>BAJO</v>
      </c>
      <c r="U18" s="3" t="s">
        <v>68</v>
      </c>
      <c r="V18" s="4" t="s">
        <v>153</v>
      </c>
      <c r="W18" s="3" t="s">
        <v>83</v>
      </c>
      <c r="X18" s="4">
        <v>1</v>
      </c>
      <c r="Y18" s="4">
        <f t="shared" si="6"/>
        <v>1.4000000000000001</v>
      </c>
      <c r="Z18" s="93" t="str">
        <f t="shared" si="7"/>
        <v>ACEPTABLE</v>
      </c>
      <c r="AA18" s="4">
        <v>0</v>
      </c>
      <c r="AB18" s="4">
        <v>1</v>
      </c>
      <c r="AC18" s="4">
        <v>0</v>
      </c>
      <c r="AD18" s="4">
        <v>0</v>
      </c>
      <c r="AE18" s="4">
        <v>0</v>
      </c>
      <c r="AF18" s="4">
        <v>0</v>
      </c>
    </row>
    <row r="19" spans="1:32" ht="122.4" x14ac:dyDescent="0.25">
      <c r="A19" s="181"/>
      <c r="B19" s="181"/>
      <c r="C19" s="96" t="s">
        <v>0</v>
      </c>
      <c r="D19" s="96" t="s">
        <v>367</v>
      </c>
      <c r="E19" s="27">
        <f t="shared" si="2"/>
        <v>1</v>
      </c>
      <c r="F19" s="27">
        <f t="shared" si="3"/>
        <v>0</v>
      </c>
      <c r="G19" s="27">
        <v>0</v>
      </c>
      <c r="H19" s="9" t="s">
        <v>239</v>
      </c>
      <c r="I19" s="9" t="s">
        <v>240</v>
      </c>
      <c r="J19" s="4" t="s">
        <v>25</v>
      </c>
      <c r="K19" s="3" t="s">
        <v>66</v>
      </c>
      <c r="L19" s="3" t="s">
        <v>238</v>
      </c>
      <c r="M19" s="3" t="s">
        <v>231</v>
      </c>
      <c r="N19" s="4">
        <v>250</v>
      </c>
      <c r="O19" s="104">
        <f>+N19/250</f>
        <v>1</v>
      </c>
      <c r="P19" s="108" t="str">
        <f>IF(O19&lt;=0.15,"1",IF(AND(O19&gt;0.15,O19&lt;0.3),"2",IF(AND(O19&gt;=0.3),"3")))</f>
        <v>3</v>
      </c>
      <c r="Q19" s="4">
        <v>1</v>
      </c>
      <c r="R19" s="4">
        <v>2</v>
      </c>
      <c r="S19" s="4">
        <f t="shared" si="0"/>
        <v>1.7000000000000002</v>
      </c>
      <c r="T19" s="92" t="str">
        <f t="shared" si="1"/>
        <v>BAJO</v>
      </c>
      <c r="U19" s="3" t="s">
        <v>68</v>
      </c>
      <c r="V19" s="4" t="s">
        <v>153</v>
      </c>
      <c r="W19" s="3" t="s">
        <v>83</v>
      </c>
      <c r="X19" s="4">
        <v>1</v>
      </c>
      <c r="Y19" s="4">
        <f t="shared" si="6"/>
        <v>1.7000000000000002</v>
      </c>
      <c r="Z19" s="93" t="str">
        <f t="shared" si="7"/>
        <v>ACEPTABLE</v>
      </c>
      <c r="AA19" s="4">
        <v>0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</row>
    <row r="20" spans="1:32" ht="142.80000000000001" x14ac:dyDescent="0.25">
      <c r="A20" s="181"/>
      <c r="B20" s="181"/>
      <c r="C20" s="96" t="s">
        <v>0</v>
      </c>
      <c r="D20" s="96" t="s">
        <v>350</v>
      </c>
      <c r="E20" s="27">
        <v>0</v>
      </c>
      <c r="F20" s="27">
        <v>0</v>
      </c>
      <c r="G20" s="27">
        <v>1</v>
      </c>
      <c r="H20" s="9" t="s">
        <v>351</v>
      </c>
      <c r="I20" s="9" t="s">
        <v>352</v>
      </c>
      <c r="J20" s="4" t="s">
        <v>25</v>
      </c>
      <c r="K20" s="3" t="s">
        <v>353</v>
      </c>
      <c r="L20" s="3" t="s">
        <v>354</v>
      </c>
      <c r="M20" s="3" t="s">
        <v>232</v>
      </c>
      <c r="N20" s="4">
        <v>0</v>
      </c>
      <c r="O20" s="104">
        <f>+N20/250</f>
        <v>0</v>
      </c>
      <c r="P20" s="108" t="str">
        <f>IF(O20&lt;=0.15,"1",IF(AND(O20&gt;0.15,O20&lt;0.3),"2",IF(AND(O20&gt;=0.3),"3")))</f>
        <v>1</v>
      </c>
      <c r="Q20" s="4">
        <v>2</v>
      </c>
      <c r="R20" s="4">
        <v>2</v>
      </c>
      <c r="S20" s="4">
        <f t="shared" si="0"/>
        <v>1.7999999999999998</v>
      </c>
      <c r="T20" s="94" t="str">
        <f t="shared" si="1"/>
        <v>BAJO</v>
      </c>
      <c r="U20" s="3" t="s">
        <v>355</v>
      </c>
      <c r="V20" s="4" t="s">
        <v>356</v>
      </c>
      <c r="W20" s="3" t="s">
        <v>357</v>
      </c>
      <c r="X20" s="4">
        <v>1</v>
      </c>
      <c r="Y20" s="4">
        <f t="shared" si="6"/>
        <v>1.7999999999999998</v>
      </c>
      <c r="Z20" s="95" t="str">
        <f t="shared" si="7"/>
        <v>ACEPTABLE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</row>
    <row r="21" spans="1:32" ht="60.6" x14ac:dyDescent="0.25">
      <c r="A21" s="181"/>
      <c r="B21" s="181"/>
      <c r="C21" s="96" t="s">
        <v>24</v>
      </c>
      <c r="D21" s="96" t="s">
        <v>345</v>
      </c>
      <c r="E21" s="27">
        <f t="shared" si="2"/>
        <v>1</v>
      </c>
      <c r="F21" s="27">
        <f t="shared" si="3"/>
        <v>0</v>
      </c>
      <c r="G21" s="27">
        <v>0</v>
      </c>
      <c r="H21" s="9" t="s">
        <v>34</v>
      </c>
      <c r="I21" s="9" t="s">
        <v>95</v>
      </c>
      <c r="J21" s="4" t="s">
        <v>25</v>
      </c>
      <c r="K21" s="3" t="s">
        <v>35</v>
      </c>
      <c r="L21" s="3" t="s">
        <v>50</v>
      </c>
      <c r="M21" s="3" t="s">
        <v>235</v>
      </c>
      <c r="N21" s="4">
        <v>250</v>
      </c>
      <c r="O21" s="104">
        <f t="shared" si="4"/>
        <v>1</v>
      </c>
      <c r="P21" s="108" t="str">
        <f t="shared" si="5"/>
        <v>3</v>
      </c>
      <c r="Q21" s="4">
        <v>2</v>
      </c>
      <c r="R21" s="4">
        <v>1</v>
      </c>
      <c r="S21" s="4">
        <f t="shared" si="0"/>
        <v>1.9000000000000001</v>
      </c>
      <c r="T21" s="92" t="str">
        <f t="shared" si="1"/>
        <v>BAJO</v>
      </c>
      <c r="U21" s="3" t="s">
        <v>94</v>
      </c>
      <c r="V21" s="4" t="s">
        <v>153</v>
      </c>
      <c r="W21" s="3" t="s">
        <v>84</v>
      </c>
      <c r="X21" s="4">
        <v>1</v>
      </c>
      <c r="Y21" s="4">
        <f t="shared" si="6"/>
        <v>1.9000000000000001</v>
      </c>
      <c r="Z21" s="93" t="str">
        <f t="shared" si="7"/>
        <v>ACEPTABLE</v>
      </c>
      <c r="AA21" s="4">
        <v>1</v>
      </c>
      <c r="AB21" s="4">
        <v>1</v>
      </c>
      <c r="AC21" s="4">
        <v>0</v>
      </c>
      <c r="AD21" s="4">
        <v>0</v>
      </c>
      <c r="AE21" s="4">
        <v>1</v>
      </c>
      <c r="AF21" s="4">
        <v>1</v>
      </c>
    </row>
    <row r="22" spans="1:32" ht="60.6" x14ac:dyDescent="0.25">
      <c r="A22" s="181"/>
      <c r="B22" s="181"/>
      <c r="C22" s="96" t="s">
        <v>24</v>
      </c>
      <c r="D22" s="96" t="s">
        <v>345</v>
      </c>
      <c r="E22" s="27">
        <f t="shared" si="2"/>
        <v>1</v>
      </c>
      <c r="F22" s="27">
        <f t="shared" si="3"/>
        <v>0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44</v>
      </c>
      <c r="L22" s="3" t="s">
        <v>51</v>
      </c>
      <c r="M22" s="3" t="s">
        <v>235</v>
      </c>
      <c r="N22" s="4">
        <v>250</v>
      </c>
      <c r="O22" s="104">
        <f t="shared" si="4"/>
        <v>1</v>
      </c>
      <c r="P22" s="108" t="str">
        <f t="shared" si="5"/>
        <v>3</v>
      </c>
      <c r="Q22" s="4">
        <v>2</v>
      </c>
      <c r="R22" s="4">
        <v>2</v>
      </c>
      <c r="S22" s="4">
        <f t="shared" si="0"/>
        <v>2.2000000000000002</v>
      </c>
      <c r="T22" s="92" t="str">
        <f t="shared" si="1"/>
        <v>MEDIO</v>
      </c>
      <c r="U22" s="3" t="s">
        <v>80</v>
      </c>
      <c r="V22" s="4" t="s">
        <v>153</v>
      </c>
      <c r="W22" s="3" t="s">
        <v>82</v>
      </c>
      <c r="X22" s="4">
        <v>1</v>
      </c>
      <c r="Y22" s="4">
        <f t="shared" si="6"/>
        <v>2.2000000000000002</v>
      </c>
      <c r="Z22" s="93" t="str">
        <f t="shared" si="7"/>
        <v>ACEPTABLE</v>
      </c>
      <c r="AA22" s="4">
        <v>1</v>
      </c>
      <c r="AB22" s="4">
        <v>1</v>
      </c>
      <c r="AC22" s="4">
        <v>0</v>
      </c>
      <c r="AD22" s="4">
        <v>0</v>
      </c>
      <c r="AE22" s="4">
        <v>1</v>
      </c>
      <c r="AF22" s="4">
        <v>1</v>
      </c>
    </row>
    <row r="23" spans="1:32" ht="91.8" x14ac:dyDescent="0.25">
      <c r="A23" s="181"/>
      <c r="B23" s="181"/>
      <c r="C23" s="96" t="s">
        <v>24</v>
      </c>
      <c r="D23" s="96" t="s">
        <v>345</v>
      </c>
      <c r="E23" s="27">
        <f t="shared" si="2"/>
        <v>0</v>
      </c>
      <c r="F23" s="27">
        <f t="shared" si="3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37</v>
      </c>
      <c r="L23" s="3" t="s">
        <v>77</v>
      </c>
      <c r="M23" s="3" t="s">
        <v>235</v>
      </c>
      <c r="N23" s="4">
        <v>1</v>
      </c>
      <c r="O23" s="104">
        <f t="shared" si="4"/>
        <v>4.0000000000000001E-3</v>
      </c>
      <c r="P23" s="108" t="str">
        <f t="shared" si="5"/>
        <v>1</v>
      </c>
      <c r="Q23" s="4">
        <v>2</v>
      </c>
      <c r="R23" s="4">
        <v>2</v>
      </c>
      <c r="S23" s="4">
        <f t="shared" si="0"/>
        <v>1.7999999999999998</v>
      </c>
      <c r="T23" s="92" t="str">
        <f t="shared" si="1"/>
        <v>BAJO</v>
      </c>
      <c r="U23" s="3" t="s">
        <v>91</v>
      </c>
      <c r="V23" s="4" t="s">
        <v>153</v>
      </c>
      <c r="W23" s="3" t="s">
        <v>81</v>
      </c>
      <c r="X23" s="4">
        <v>1</v>
      </c>
      <c r="Y23" s="4">
        <f t="shared" si="6"/>
        <v>1.7999999999999998</v>
      </c>
      <c r="Z23" s="93" t="str">
        <f t="shared" si="7"/>
        <v>ACEPTABLE</v>
      </c>
      <c r="AA23" s="4">
        <v>0</v>
      </c>
      <c r="AB23" s="4">
        <v>1</v>
      </c>
      <c r="AC23" s="4">
        <v>0</v>
      </c>
      <c r="AD23" s="4">
        <v>1</v>
      </c>
      <c r="AE23" s="4">
        <v>1</v>
      </c>
      <c r="AF23" s="4">
        <v>1</v>
      </c>
    </row>
    <row r="24" spans="1:32" ht="61.2" x14ac:dyDescent="0.25">
      <c r="A24" s="181"/>
      <c r="B24" s="181"/>
      <c r="C24" s="96" t="s">
        <v>24</v>
      </c>
      <c r="D24" s="96" t="s">
        <v>345</v>
      </c>
      <c r="E24" s="27">
        <f t="shared" si="2"/>
        <v>0</v>
      </c>
      <c r="F24" s="27">
        <f t="shared" si="3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38</v>
      </c>
      <c r="L24" s="3" t="s">
        <v>52</v>
      </c>
      <c r="M24" s="3" t="s">
        <v>235</v>
      </c>
      <c r="N24" s="4">
        <v>1</v>
      </c>
      <c r="O24" s="104">
        <f t="shared" si="4"/>
        <v>4.0000000000000001E-3</v>
      </c>
      <c r="P24" s="108" t="str">
        <f t="shared" si="5"/>
        <v>1</v>
      </c>
      <c r="Q24" s="4">
        <v>2</v>
      </c>
      <c r="R24" s="4">
        <v>2</v>
      </c>
      <c r="S24" s="4">
        <f t="shared" si="0"/>
        <v>1.7999999999999998</v>
      </c>
      <c r="T24" s="92" t="str">
        <f t="shared" si="1"/>
        <v>BAJO</v>
      </c>
      <c r="U24" s="3" t="s">
        <v>90</v>
      </c>
      <c r="V24" s="4" t="s">
        <v>153</v>
      </c>
      <c r="W24" s="3" t="s">
        <v>81</v>
      </c>
      <c r="X24" s="4">
        <v>1</v>
      </c>
      <c r="Y24" s="4">
        <f t="shared" si="6"/>
        <v>1.7999999999999998</v>
      </c>
      <c r="Z24" s="93" t="str">
        <f t="shared" si="7"/>
        <v>ACEPTABLE</v>
      </c>
      <c r="AA24" s="4">
        <v>0</v>
      </c>
      <c r="AB24" s="4">
        <v>1</v>
      </c>
      <c r="AC24" s="4">
        <v>1</v>
      </c>
      <c r="AD24" s="4">
        <v>1</v>
      </c>
      <c r="AE24" s="4">
        <v>0</v>
      </c>
      <c r="AF24" s="4">
        <v>1</v>
      </c>
    </row>
    <row r="25" spans="1:32" ht="60.6" x14ac:dyDescent="0.25">
      <c r="A25" s="181"/>
      <c r="B25" s="181"/>
      <c r="C25" s="96" t="s">
        <v>24</v>
      </c>
      <c r="D25" s="96" t="s">
        <v>345</v>
      </c>
      <c r="E25" s="27">
        <f t="shared" si="2"/>
        <v>0</v>
      </c>
      <c r="F25" s="27">
        <f t="shared" si="3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40</v>
      </c>
      <c r="L25" s="3" t="s">
        <v>60</v>
      </c>
      <c r="M25" s="3" t="s">
        <v>235</v>
      </c>
      <c r="N25" s="4">
        <v>1</v>
      </c>
      <c r="O25" s="104">
        <f t="shared" si="4"/>
        <v>4.0000000000000001E-3</v>
      </c>
      <c r="P25" s="108" t="str">
        <f t="shared" si="5"/>
        <v>1</v>
      </c>
      <c r="Q25" s="4">
        <v>3</v>
      </c>
      <c r="R25" s="4">
        <v>3</v>
      </c>
      <c r="S25" s="4">
        <f t="shared" si="0"/>
        <v>2.5999999999999996</v>
      </c>
      <c r="T25" s="92" t="str">
        <f t="shared" si="1"/>
        <v>ALTO</v>
      </c>
      <c r="U25" s="3" t="s">
        <v>70</v>
      </c>
      <c r="V25" s="4" t="s">
        <v>153</v>
      </c>
      <c r="W25" s="3" t="s">
        <v>79</v>
      </c>
      <c r="X25" s="4">
        <v>1</v>
      </c>
      <c r="Y25" s="4">
        <f t="shared" si="6"/>
        <v>2.5999999999999996</v>
      </c>
      <c r="Z25" s="93" t="str">
        <f t="shared" si="7"/>
        <v>ACEPTABLE</v>
      </c>
      <c r="AA25" s="4">
        <v>1</v>
      </c>
      <c r="AB25" s="4">
        <v>1</v>
      </c>
      <c r="AC25" s="4">
        <v>0</v>
      </c>
      <c r="AD25" s="4">
        <v>0</v>
      </c>
      <c r="AE25" s="4">
        <v>1</v>
      </c>
      <c r="AF25" s="4">
        <v>1</v>
      </c>
    </row>
    <row r="26" spans="1:32" ht="61.2" x14ac:dyDescent="0.25">
      <c r="A26" s="181"/>
      <c r="B26" s="181"/>
      <c r="C26" s="96" t="s">
        <v>24</v>
      </c>
      <c r="D26" s="96" t="s">
        <v>345</v>
      </c>
      <c r="E26" s="27">
        <f t="shared" si="2"/>
        <v>0</v>
      </c>
      <c r="F26" s="27">
        <f t="shared" si="3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71</v>
      </c>
      <c r="M26" s="3" t="s">
        <v>235</v>
      </c>
      <c r="N26" s="4">
        <v>2</v>
      </c>
      <c r="O26" s="104">
        <f t="shared" si="4"/>
        <v>8.0000000000000002E-3</v>
      </c>
      <c r="P26" s="108" t="str">
        <f t="shared" si="5"/>
        <v>1</v>
      </c>
      <c r="Q26" s="4">
        <v>1</v>
      </c>
      <c r="R26" s="4">
        <v>1</v>
      </c>
      <c r="S26" s="4">
        <f t="shared" si="0"/>
        <v>1</v>
      </c>
      <c r="T26" s="92" t="str">
        <f t="shared" si="1"/>
        <v>BAJO</v>
      </c>
      <c r="U26" s="3" t="s">
        <v>90</v>
      </c>
      <c r="V26" s="4" t="s">
        <v>153</v>
      </c>
      <c r="W26" s="3" t="s">
        <v>84</v>
      </c>
      <c r="X26" s="4">
        <v>1</v>
      </c>
      <c r="Y26" s="4">
        <f t="shared" si="6"/>
        <v>1</v>
      </c>
      <c r="Z26" s="93" t="str">
        <f t="shared" si="7"/>
        <v>ACEPTABLE</v>
      </c>
      <c r="AA26" s="4">
        <v>0</v>
      </c>
      <c r="AB26" s="4">
        <v>0</v>
      </c>
      <c r="AC26" s="4">
        <v>0</v>
      </c>
      <c r="AD26" s="4">
        <v>0</v>
      </c>
      <c r="AE26" s="4">
        <v>1</v>
      </c>
      <c r="AF26" s="4">
        <v>1</v>
      </c>
    </row>
    <row r="27" spans="1:32" ht="61.2" x14ac:dyDescent="0.25">
      <c r="A27" s="181"/>
      <c r="B27" s="181"/>
      <c r="C27" s="96" t="s">
        <v>24</v>
      </c>
      <c r="D27" s="96" t="s">
        <v>345</v>
      </c>
      <c r="E27" s="27">
        <f t="shared" si="2"/>
        <v>0</v>
      </c>
      <c r="F27" s="27">
        <f t="shared" si="3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37</v>
      </c>
      <c r="L27" s="3" t="s">
        <v>72</v>
      </c>
      <c r="M27" s="3" t="s">
        <v>235</v>
      </c>
      <c r="N27" s="4">
        <v>3</v>
      </c>
      <c r="O27" s="104">
        <f t="shared" si="4"/>
        <v>1.2E-2</v>
      </c>
      <c r="P27" s="108" t="str">
        <f t="shared" si="5"/>
        <v>1</v>
      </c>
      <c r="Q27" s="4">
        <v>1</v>
      </c>
      <c r="R27" s="4">
        <v>1</v>
      </c>
      <c r="S27" s="4">
        <f t="shared" si="0"/>
        <v>1</v>
      </c>
      <c r="T27" s="92" t="str">
        <f t="shared" si="1"/>
        <v>BAJO</v>
      </c>
      <c r="U27" s="3" t="s">
        <v>90</v>
      </c>
      <c r="V27" s="4" t="s">
        <v>153</v>
      </c>
      <c r="W27" s="3" t="s">
        <v>84</v>
      </c>
      <c r="X27" s="4">
        <v>1</v>
      </c>
      <c r="Y27" s="4">
        <f t="shared" si="6"/>
        <v>1</v>
      </c>
      <c r="Z27" s="93" t="str">
        <f t="shared" si="7"/>
        <v>ACEPTABLE</v>
      </c>
      <c r="AA27" s="4">
        <v>0</v>
      </c>
      <c r="AB27" s="4">
        <v>0</v>
      </c>
      <c r="AC27" s="4">
        <v>1</v>
      </c>
      <c r="AD27" s="4">
        <v>1</v>
      </c>
      <c r="AE27" s="4">
        <v>0</v>
      </c>
      <c r="AF27" s="4">
        <v>1</v>
      </c>
    </row>
    <row r="28" spans="1:32" ht="91.8" x14ac:dyDescent="0.25">
      <c r="A28" s="181"/>
      <c r="B28" s="181"/>
      <c r="C28" s="96" t="s">
        <v>24</v>
      </c>
      <c r="D28" s="96" t="s">
        <v>345</v>
      </c>
      <c r="E28" s="27">
        <f t="shared" si="2"/>
        <v>0</v>
      </c>
      <c r="F28" s="27">
        <f t="shared" si="3"/>
        <v>1</v>
      </c>
      <c r="G28" s="27">
        <v>0</v>
      </c>
      <c r="H28" s="9" t="s">
        <v>34</v>
      </c>
      <c r="I28" s="9" t="s">
        <v>36</v>
      </c>
      <c r="J28" s="4" t="s">
        <v>25</v>
      </c>
      <c r="K28" s="3" t="s">
        <v>38</v>
      </c>
      <c r="L28" s="3" t="s">
        <v>73</v>
      </c>
      <c r="M28" s="3" t="s">
        <v>221</v>
      </c>
      <c r="N28" s="4">
        <v>1</v>
      </c>
      <c r="O28" s="104">
        <f t="shared" si="4"/>
        <v>4.0000000000000001E-3</v>
      </c>
      <c r="P28" s="108" t="str">
        <f t="shared" si="5"/>
        <v>1</v>
      </c>
      <c r="Q28" s="4">
        <v>1</v>
      </c>
      <c r="R28" s="4">
        <v>1</v>
      </c>
      <c r="S28" s="4">
        <f t="shared" si="0"/>
        <v>1</v>
      </c>
      <c r="T28" s="92" t="str">
        <f t="shared" si="1"/>
        <v>BAJO</v>
      </c>
      <c r="U28" s="3" t="s">
        <v>91</v>
      </c>
      <c r="V28" s="4" t="s">
        <v>153</v>
      </c>
      <c r="W28" s="3" t="s">
        <v>84</v>
      </c>
      <c r="X28" s="4">
        <v>1</v>
      </c>
      <c r="Y28" s="4">
        <f t="shared" si="6"/>
        <v>1</v>
      </c>
      <c r="Z28" s="93" t="str">
        <f t="shared" si="7"/>
        <v>ACEPTABLE</v>
      </c>
      <c r="AA28" s="4">
        <v>0</v>
      </c>
      <c r="AB28" s="4">
        <v>0</v>
      </c>
      <c r="AC28" s="4">
        <v>0</v>
      </c>
      <c r="AD28" s="4">
        <v>1</v>
      </c>
      <c r="AE28" s="4">
        <v>1</v>
      </c>
      <c r="AF28" s="4">
        <v>1</v>
      </c>
    </row>
    <row r="29" spans="1:32" ht="81.599999999999994" x14ac:dyDescent="0.25">
      <c r="A29" s="181"/>
      <c r="B29" s="181"/>
      <c r="C29" s="96" t="s">
        <v>24</v>
      </c>
      <c r="D29" s="96" t="s">
        <v>345</v>
      </c>
      <c r="E29" s="27">
        <f t="shared" si="2"/>
        <v>1</v>
      </c>
      <c r="F29" s="27">
        <f t="shared" si="3"/>
        <v>0</v>
      </c>
      <c r="G29" s="27">
        <v>0</v>
      </c>
      <c r="H29" s="9" t="s">
        <v>31</v>
      </c>
      <c r="I29" s="9" t="s">
        <v>42</v>
      </c>
      <c r="J29" s="4" t="s">
        <v>25</v>
      </c>
      <c r="K29" s="3" t="s">
        <v>35</v>
      </c>
      <c r="L29" s="3" t="s">
        <v>35</v>
      </c>
      <c r="M29" s="3" t="s">
        <v>221</v>
      </c>
      <c r="N29" s="4">
        <v>250</v>
      </c>
      <c r="O29" s="104">
        <f t="shared" si="4"/>
        <v>1</v>
      </c>
      <c r="P29" s="108" t="str">
        <f t="shared" si="5"/>
        <v>3</v>
      </c>
      <c r="Q29" s="4">
        <v>2</v>
      </c>
      <c r="R29" s="4">
        <v>1</v>
      </c>
      <c r="S29" s="4">
        <f t="shared" si="0"/>
        <v>1.9000000000000001</v>
      </c>
      <c r="T29" s="92" t="str">
        <f>IF(S29&lt;=2,"BAJO",IF(AND(S29&gt;2,S29&lt;2.5),"MEDIO",IF(AND(S29&gt;=2.5),"ALTO")))</f>
        <v>BAJO</v>
      </c>
      <c r="U29" s="3" t="s">
        <v>53</v>
      </c>
      <c r="V29" s="4" t="s">
        <v>153</v>
      </c>
      <c r="W29" s="3" t="s">
        <v>54</v>
      </c>
      <c r="X29" s="4">
        <v>1</v>
      </c>
      <c r="Y29" s="4">
        <f t="shared" si="6"/>
        <v>1.9000000000000001</v>
      </c>
      <c r="Z29" s="93" t="str">
        <f>IF(Y29&lt;=3,"ACEPTABLE",IF(AND(Y29&gt;3,Y29&lt;6),"MODERADO",IF(AND(Y29&gt;=6),"SIGNIFICATIVO")))</f>
        <v>ACEPTABLE</v>
      </c>
      <c r="AA29" s="4">
        <v>0</v>
      </c>
      <c r="AB29" s="4">
        <v>1</v>
      </c>
      <c r="AC29" s="4">
        <v>0</v>
      </c>
      <c r="AD29" s="4">
        <v>0</v>
      </c>
      <c r="AE29" s="4">
        <v>1</v>
      </c>
      <c r="AF29" s="4">
        <v>1</v>
      </c>
    </row>
    <row r="30" spans="1:32" ht="61.2" x14ac:dyDescent="0.25">
      <c r="A30" s="181"/>
      <c r="B30" s="181"/>
      <c r="C30" s="96" t="s">
        <v>24</v>
      </c>
      <c r="D30" s="96" t="s">
        <v>345</v>
      </c>
      <c r="E30" s="27">
        <f t="shared" si="2"/>
        <v>1</v>
      </c>
      <c r="F30" s="27">
        <f t="shared" si="3"/>
        <v>0</v>
      </c>
      <c r="G30" s="27">
        <v>0</v>
      </c>
      <c r="H30" s="9" t="s">
        <v>31</v>
      </c>
      <c r="I30" s="9" t="s">
        <v>41</v>
      </c>
      <c r="J30" s="4" t="s">
        <v>25</v>
      </c>
      <c r="K30" s="3" t="s">
        <v>126</v>
      </c>
      <c r="L30" s="3" t="s">
        <v>104</v>
      </c>
      <c r="M30" s="3" t="s">
        <v>221</v>
      </c>
      <c r="N30" s="4">
        <v>250</v>
      </c>
      <c r="O30" s="104">
        <f t="shared" si="4"/>
        <v>1</v>
      </c>
      <c r="P30" s="108" t="str">
        <f t="shared" si="5"/>
        <v>3</v>
      </c>
      <c r="Q30" s="4">
        <v>1</v>
      </c>
      <c r="R30" s="4">
        <v>1</v>
      </c>
      <c r="S30" s="4">
        <f t="shared" si="0"/>
        <v>1.4000000000000001</v>
      </c>
      <c r="T30" s="92" t="str">
        <f>IF(S30&lt;=2,"BAJO",IF(AND(S30&gt;2,S30&lt;2.5),"MEDIO",IF(AND(S30&gt;=2.5),"ALTO")))</f>
        <v>BAJO</v>
      </c>
      <c r="U30" s="3" t="s">
        <v>99</v>
      </c>
      <c r="V30" s="4" t="s">
        <v>153</v>
      </c>
      <c r="W30" s="3" t="s">
        <v>96</v>
      </c>
      <c r="X30" s="4">
        <v>2</v>
      </c>
      <c r="Y30" s="4">
        <f t="shared" si="6"/>
        <v>2.8000000000000003</v>
      </c>
      <c r="Z30" s="93" t="str">
        <f>IF(Y30&lt;=3,"ACEPTABLE",IF(AND(Y30&gt;3,Y30&lt;6),"MODERADO",IF(AND(Y30&gt;=6),"SIGNIFICATIVO")))</f>
        <v>ACEPTABLE</v>
      </c>
      <c r="AA30" s="4">
        <v>0</v>
      </c>
      <c r="AB30" s="4">
        <v>1</v>
      </c>
      <c r="AC30" s="4">
        <v>1</v>
      </c>
      <c r="AD30" s="4">
        <v>1</v>
      </c>
      <c r="AE30" s="4">
        <v>1</v>
      </c>
      <c r="AF30" s="4">
        <v>1</v>
      </c>
    </row>
    <row r="31" spans="1:32" ht="71.400000000000006" x14ac:dyDescent="0.25">
      <c r="A31" s="181"/>
      <c r="B31" s="181"/>
      <c r="C31" s="96" t="s">
        <v>24</v>
      </c>
      <c r="D31" s="96" t="s">
        <v>345</v>
      </c>
      <c r="E31" s="27">
        <f t="shared" si="2"/>
        <v>1</v>
      </c>
      <c r="F31" s="27">
        <f t="shared" si="3"/>
        <v>0</v>
      </c>
      <c r="G31" s="27">
        <v>0</v>
      </c>
      <c r="H31" s="9" t="s">
        <v>61</v>
      </c>
      <c r="I31" s="9" t="s">
        <v>62</v>
      </c>
      <c r="J31" s="4" t="s">
        <v>25</v>
      </c>
      <c r="K31" s="3" t="s">
        <v>126</v>
      </c>
      <c r="L31" s="3" t="s">
        <v>104</v>
      </c>
      <c r="M31" s="3" t="s">
        <v>221</v>
      </c>
      <c r="N31" s="4">
        <v>250</v>
      </c>
      <c r="O31" s="104">
        <f t="shared" si="4"/>
        <v>1</v>
      </c>
      <c r="P31" s="108" t="str">
        <f t="shared" si="5"/>
        <v>3</v>
      </c>
      <c r="Q31" s="4">
        <v>2</v>
      </c>
      <c r="R31" s="4">
        <v>1</v>
      </c>
      <c r="S31" s="4">
        <f t="shared" si="0"/>
        <v>1.9000000000000001</v>
      </c>
      <c r="T31" s="92" t="str">
        <f>IF(S31&lt;=2,"BAJO",IF(AND(S31&gt;2,S31&lt;2.5),"MEDIO",IF(AND(S31&gt;=2.5),"ALTO")))</f>
        <v>BAJO</v>
      </c>
      <c r="U31" s="3" t="s">
        <v>100</v>
      </c>
      <c r="V31" s="4" t="s">
        <v>153</v>
      </c>
      <c r="W31" s="3" t="s">
        <v>78</v>
      </c>
      <c r="X31" s="4">
        <v>1</v>
      </c>
      <c r="Y31" s="4">
        <f t="shared" si="6"/>
        <v>1.9000000000000001</v>
      </c>
      <c r="Z31" s="93" t="str">
        <f>IF(Y31&lt;=3,"ACEPTABLE",IF(AND(Y31&gt;3,Y31&lt;6),"MODERADO",IF(AND(Y31&gt;=6),"SIGNIFICATIVO")))</f>
        <v>ACEPTABLE</v>
      </c>
      <c r="AA31" s="4">
        <v>0</v>
      </c>
      <c r="AB31" s="4">
        <v>1</v>
      </c>
      <c r="AC31" s="4">
        <v>0</v>
      </c>
      <c r="AD31" s="4">
        <v>0</v>
      </c>
      <c r="AE31" s="4">
        <v>1</v>
      </c>
      <c r="AF31" s="4">
        <v>1</v>
      </c>
    </row>
    <row r="32" spans="1:32" ht="71.400000000000006" x14ac:dyDescent="0.25">
      <c r="A32" s="181"/>
      <c r="B32" s="181"/>
      <c r="C32" s="96" t="s">
        <v>24</v>
      </c>
      <c r="D32" s="96" t="s">
        <v>345</v>
      </c>
      <c r="E32" s="27">
        <f t="shared" si="2"/>
        <v>1</v>
      </c>
      <c r="F32" s="27">
        <f t="shared" si="3"/>
        <v>0</v>
      </c>
      <c r="G32" s="27">
        <v>0</v>
      </c>
      <c r="H32" s="9" t="s">
        <v>61</v>
      </c>
      <c r="I32" s="9" t="s">
        <v>87</v>
      </c>
      <c r="J32" s="4" t="s">
        <v>25</v>
      </c>
      <c r="K32" s="3" t="s">
        <v>64</v>
      </c>
      <c r="L32" s="3" t="s">
        <v>65</v>
      </c>
      <c r="M32" s="3" t="s">
        <v>221</v>
      </c>
      <c r="N32" s="4">
        <v>250</v>
      </c>
      <c r="O32" s="104">
        <f t="shared" si="4"/>
        <v>1</v>
      </c>
      <c r="P32" s="108" t="str">
        <f t="shared" si="5"/>
        <v>3</v>
      </c>
      <c r="Q32" s="4">
        <v>1</v>
      </c>
      <c r="R32" s="4">
        <v>1</v>
      </c>
      <c r="S32" s="4">
        <f t="shared" si="0"/>
        <v>1.4000000000000001</v>
      </c>
      <c r="T32" s="92" t="str">
        <f>IF(S32&lt;=2,"BAJO",IF(AND(S32&gt;2,S32&lt;2.5),"MEDIO",IF(AND(S32&gt;=2.5),"ALTO")))</f>
        <v>BAJO</v>
      </c>
      <c r="U32" s="3" t="s">
        <v>88</v>
      </c>
      <c r="V32" s="4" t="s">
        <v>153</v>
      </c>
      <c r="W32" s="3" t="s">
        <v>83</v>
      </c>
      <c r="X32" s="4">
        <v>1</v>
      </c>
      <c r="Y32" s="4">
        <f t="shared" si="6"/>
        <v>1.4000000000000001</v>
      </c>
      <c r="Z32" s="93" t="str">
        <f>IF(Y32&lt;=2,"ACEPTABLE",IF(AND(Y32&gt;2,Y32&lt;6),"MODERADO",IF(AND(Y32&gt;=6),"SIGNIFICATIVO")))</f>
        <v>ACEPTABLE</v>
      </c>
      <c r="AA32" s="4">
        <v>0</v>
      </c>
      <c r="AB32" s="4">
        <v>1</v>
      </c>
      <c r="AC32" s="4">
        <v>0</v>
      </c>
      <c r="AD32" s="4">
        <v>0</v>
      </c>
      <c r="AE32" s="4">
        <v>0</v>
      </c>
      <c r="AF32" s="4">
        <v>1</v>
      </c>
    </row>
    <row r="33" spans="1:32" ht="60.6" x14ac:dyDescent="0.25">
      <c r="A33" s="181"/>
      <c r="B33" s="181"/>
      <c r="C33" s="96" t="s">
        <v>24</v>
      </c>
      <c r="D33" s="96" t="s">
        <v>345</v>
      </c>
      <c r="E33" s="27">
        <f t="shared" si="2"/>
        <v>0</v>
      </c>
      <c r="F33" s="27">
        <f t="shared" si="3"/>
        <v>1</v>
      </c>
      <c r="G33" s="27">
        <v>0</v>
      </c>
      <c r="H33" s="9" t="s">
        <v>31</v>
      </c>
      <c r="I33" s="9" t="s">
        <v>105</v>
      </c>
      <c r="J33" s="4" t="s">
        <v>25</v>
      </c>
      <c r="K33" s="3" t="s">
        <v>101</v>
      </c>
      <c r="L33" s="3" t="s">
        <v>103</v>
      </c>
      <c r="M33" s="3" t="s">
        <v>221</v>
      </c>
      <c r="N33" s="4">
        <v>52</v>
      </c>
      <c r="O33" s="104">
        <f t="shared" si="4"/>
        <v>0.20799999999999999</v>
      </c>
      <c r="P33" s="108" t="str">
        <f t="shared" si="5"/>
        <v>2</v>
      </c>
      <c r="Q33" s="4">
        <v>1</v>
      </c>
      <c r="R33" s="4">
        <v>1</v>
      </c>
      <c r="S33" s="4">
        <f t="shared" si="0"/>
        <v>1.2</v>
      </c>
      <c r="T33" s="92" t="str">
        <f>IF(S33&lt;=1.9,"BAJO",IF(AND(S33&gt;1.9,S33&lt;2.5),"MEDIO",IF(AND(S33&gt;=2.5),"ALTO")))</f>
        <v>BAJO</v>
      </c>
      <c r="U33" s="3" t="s">
        <v>89</v>
      </c>
      <c r="V33" s="4" t="s">
        <v>153</v>
      </c>
      <c r="W33" s="3" t="s">
        <v>83</v>
      </c>
      <c r="X33" s="4">
        <v>1</v>
      </c>
      <c r="Y33" s="4">
        <f t="shared" si="6"/>
        <v>1.2</v>
      </c>
      <c r="Z33" s="93" t="str">
        <f>IF(Y33&lt;=3,"ACEPTABLE",IF(AND(Y33&gt;3,Y33&lt;6),"MODERADO",IF(AND(Y33&gt;=6),"SIGNIFICATIVO")))</f>
        <v>ACEPTABLE</v>
      </c>
      <c r="AA33" s="4">
        <v>0</v>
      </c>
      <c r="AB33" s="4">
        <v>0</v>
      </c>
      <c r="AC33" s="4">
        <v>0</v>
      </c>
      <c r="AD33" s="4">
        <v>0</v>
      </c>
      <c r="AE33" s="4">
        <v>1</v>
      </c>
      <c r="AF33" s="4">
        <v>1</v>
      </c>
    </row>
    <row r="34" spans="1:32" ht="71.400000000000006" x14ac:dyDescent="0.25">
      <c r="A34" s="181"/>
      <c r="B34" s="181"/>
      <c r="C34" s="96" t="s">
        <v>24</v>
      </c>
      <c r="D34" s="96" t="s">
        <v>345</v>
      </c>
      <c r="E34" s="27">
        <f t="shared" si="2"/>
        <v>0</v>
      </c>
      <c r="F34" s="27">
        <f t="shared" si="3"/>
        <v>1</v>
      </c>
      <c r="G34" s="27">
        <v>0</v>
      </c>
      <c r="H34" s="9" t="s">
        <v>107</v>
      </c>
      <c r="I34" s="9" t="s">
        <v>106</v>
      </c>
      <c r="J34" s="4" t="s">
        <v>25</v>
      </c>
      <c r="K34" s="3" t="s">
        <v>108</v>
      </c>
      <c r="L34" s="3" t="s">
        <v>109</v>
      </c>
      <c r="M34" s="3" t="s">
        <v>221</v>
      </c>
      <c r="N34" s="4">
        <v>12</v>
      </c>
      <c r="O34" s="104">
        <f t="shared" si="4"/>
        <v>4.8000000000000001E-2</v>
      </c>
      <c r="P34" s="108" t="str">
        <f t="shared" si="5"/>
        <v>1</v>
      </c>
      <c r="Q34" s="4">
        <v>1</v>
      </c>
      <c r="R34" s="4">
        <v>1</v>
      </c>
      <c r="S34" s="4">
        <f t="shared" si="0"/>
        <v>1</v>
      </c>
      <c r="T34" s="92" t="str">
        <f>IF(S34&lt;=2,"BAJO",IF(AND(S34&gt;2,S34&lt;2.5),"MEDIO",IF(AND(S34&gt;=2.5),"ALTO")))</f>
        <v>BAJO</v>
      </c>
      <c r="U34" s="3" t="s">
        <v>88</v>
      </c>
      <c r="V34" s="4" t="s">
        <v>153</v>
      </c>
      <c r="W34" s="3" t="s">
        <v>110</v>
      </c>
      <c r="X34" s="4">
        <v>2</v>
      </c>
      <c r="Y34" s="4">
        <f t="shared" si="6"/>
        <v>2</v>
      </c>
      <c r="Z34" s="93" t="str">
        <f>IF(Y34&lt;=2,"ACEPTABLE",IF(AND(Y34&gt;2,Y34&lt;6),"MODERADO",IF(AND(Y34&gt;=6),"SIGNIFICATIVO")))</f>
        <v>ACEPTABLE</v>
      </c>
      <c r="AA34" s="4">
        <v>0</v>
      </c>
      <c r="AB34" s="4">
        <v>1</v>
      </c>
      <c r="AC34" s="4">
        <v>0</v>
      </c>
      <c r="AD34" s="4">
        <v>0</v>
      </c>
      <c r="AE34" s="4">
        <v>1</v>
      </c>
      <c r="AF34" s="4">
        <v>1</v>
      </c>
    </row>
    <row r="35" spans="1:32" ht="61.2" x14ac:dyDescent="0.25">
      <c r="A35" s="181"/>
      <c r="B35" s="181"/>
      <c r="C35" s="96" t="s">
        <v>0</v>
      </c>
      <c r="D35" s="96" t="s">
        <v>244</v>
      </c>
      <c r="E35" s="27">
        <f t="shared" si="2"/>
        <v>0</v>
      </c>
      <c r="F35" s="27">
        <f t="shared" si="3"/>
        <v>1</v>
      </c>
      <c r="G35" s="27">
        <v>0</v>
      </c>
      <c r="H35" s="9" t="s">
        <v>243</v>
      </c>
      <c r="I35" s="9" t="s">
        <v>245</v>
      </c>
      <c r="J35" s="4" t="s">
        <v>25</v>
      </c>
      <c r="K35" s="3" t="s">
        <v>241</v>
      </c>
      <c r="L35" s="3" t="s">
        <v>245</v>
      </c>
      <c r="M35" s="3" t="s">
        <v>231</v>
      </c>
      <c r="N35" s="4">
        <v>5</v>
      </c>
      <c r="O35" s="104">
        <f>+N35/250</f>
        <v>0.02</v>
      </c>
      <c r="P35" s="108" t="str">
        <f>IF(O35&lt;=0.15,"1",IF(AND(O35&gt;0.15,O35&lt;0.3),"2",IF(AND(O35&gt;=0.3),"3")))</f>
        <v>1</v>
      </c>
      <c r="Q35" s="4">
        <v>2</v>
      </c>
      <c r="R35" s="4">
        <v>3</v>
      </c>
      <c r="S35" s="4">
        <f t="shared" si="0"/>
        <v>2.0999999999999996</v>
      </c>
      <c r="T35" s="92" t="str">
        <f t="shared" ref="T35:T41" si="8">IF(S35&lt;=2,"BAJO",IF(AND(S35&gt;2,S35&lt;2.5),"MEDIO",IF(AND(S35&gt;=2.5),"ALTO")))</f>
        <v>MEDIO</v>
      </c>
      <c r="U35" s="3" t="s">
        <v>68</v>
      </c>
      <c r="V35" s="4" t="s">
        <v>153</v>
      </c>
      <c r="W35" s="3" t="s">
        <v>83</v>
      </c>
      <c r="X35" s="4">
        <v>1</v>
      </c>
      <c r="Y35" s="4">
        <f t="shared" si="6"/>
        <v>2.0999999999999996</v>
      </c>
      <c r="Z35" s="93" t="str">
        <f t="shared" ref="Z35:Z41" si="9">IF(Y35&lt;=3,"ACEPTABLE",IF(AND(Y35&gt;3,Y35&lt;6),"MODERADO",IF(AND(Y35&gt;=6),"SIGNIFICATIVO")))</f>
        <v>ACEPTABLE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</row>
    <row r="36" spans="1:32" ht="122.4" x14ac:dyDescent="0.25">
      <c r="A36" s="181"/>
      <c r="B36" s="181"/>
      <c r="C36" s="96" t="s">
        <v>0</v>
      </c>
      <c r="D36" s="96" t="s">
        <v>244</v>
      </c>
      <c r="E36" s="27">
        <f t="shared" si="2"/>
        <v>0</v>
      </c>
      <c r="F36" s="27">
        <f t="shared" si="3"/>
        <v>1</v>
      </c>
      <c r="G36" s="27">
        <v>0</v>
      </c>
      <c r="H36" s="9" t="s">
        <v>246</v>
      </c>
      <c r="I36" s="9" t="s">
        <v>242</v>
      </c>
      <c r="J36" s="4" t="s">
        <v>25</v>
      </c>
      <c r="K36" s="3" t="s">
        <v>257</v>
      </c>
      <c r="L36" s="3" t="s">
        <v>265</v>
      </c>
      <c r="M36" s="3" t="s">
        <v>231</v>
      </c>
      <c r="N36" s="4">
        <v>1</v>
      </c>
      <c r="O36" s="104">
        <f t="shared" ref="O36:O41" si="10">+N36/250</f>
        <v>4.0000000000000001E-3</v>
      </c>
      <c r="P36" s="108" t="str">
        <f t="shared" ref="P36:P41" si="11">IF(O36&lt;=0.15,"1",IF(AND(O36&gt;0.15,O36&lt;0.3),"2",IF(AND(O36&gt;=0.3),"3")))</f>
        <v>1</v>
      </c>
      <c r="Q36" s="4">
        <v>2</v>
      </c>
      <c r="R36" s="4">
        <v>2</v>
      </c>
      <c r="S36" s="4">
        <f t="shared" si="0"/>
        <v>1.7999999999999998</v>
      </c>
      <c r="T36" s="92" t="str">
        <f t="shared" si="8"/>
        <v>BAJO</v>
      </c>
      <c r="U36" s="3" t="s">
        <v>68</v>
      </c>
      <c r="V36" s="4" t="s">
        <v>153</v>
      </c>
      <c r="W36" s="3" t="s">
        <v>83</v>
      </c>
      <c r="X36" s="4">
        <v>1</v>
      </c>
      <c r="Y36" s="4">
        <f t="shared" si="6"/>
        <v>1.7999999999999998</v>
      </c>
      <c r="Z36" s="93" t="str">
        <f t="shared" si="9"/>
        <v>ACEPTABLE</v>
      </c>
      <c r="AA36" s="4">
        <v>0</v>
      </c>
      <c r="AB36" s="4">
        <v>1</v>
      </c>
      <c r="AC36" s="4">
        <v>0</v>
      </c>
      <c r="AD36" s="4">
        <v>0</v>
      </c>
      <c r="AE36" s="4">
        <v>0</v>
      </c>
      <c r="AF36" s="4">
        <v>0</v>
      </c>
    </row>
    <row r="37" spans="1:32" ht="173.4" x14ac:dyDescent="0.25">
      <c r="A37" s="181"/>
      <c r="B37" s="181"/>
      <c r="C37" s="96" t="s">
        <v>24</v>
      </c>
      <c r="D37" s="96" t="s">
        <v>149</v>
      </c>
      <c r="E37" s="27">
        <f t="shared" si="2"/>
        <v>1</v>
      </c>
      <c r="F37" s="27">
        <f t="shared" si="3"/>
        <v>0</v>
      </c>
      <c r="G37" s="27">
        <v>0</v>
      </c>
      <c r="H37" s="9" t="s">
        <v>247</v>
      </c>
      <c r="I37" s="9" t="s">
        <v>242</v>
      </c>
      <c r="J37" s="4" t="s">
        <v>25</v>
      </c>
      <c r="K37" s="3" t="s">
        <v>258</v>
      </c>
      <c r="L37" s="3" t="s">
        <v>266</v>
      </c>
      <c r="M37" s="3" t="s">
        <v>231</v>
      </c>
      <c r="N37" s="4">
        <v>250</v>
      </c>
      <c r="O37" s="104">
        <f t="shared" si="10"/>
        <v>1</v>
      </c>
      <c r="P37" s="108" t="str">
        <f t="shared" si="11"/>
        <v>3</v>
      </c>
      <c r="Q37" s="4">
        <v>2</v>
      </c>
      <c r="R37" s="4">
        <v>2</v>
      </c>
      <c r="S37" s="4">
        <f t="shared" si="0"/>
        <v>2.2000000000000002</v>
      </c>
      <c r="T37" s="92" t="str">
        <f t="shared" si="8"/>
        <v>MEDIO</v>
      </c>
      <c r="U37" s="3" t="s">
        <v>68</v>
      </c>
      <c r="V37" s="4" t="s">
        <v>153</v>
      </c>
      <c r="W37" s="3" t="s">
        <v>83</v>
      </c>
      <c r="X37" s="4">
        <v>1</v>
      </c>
      <c r="Y37" s="4">
        <f t="shared" si="6"/>
        <v>2.2000000000000002</v>
      </c>
      <c r="Z37" s="93" t="str">
        <f t="shared" si="9"/>
        <v>ACEPTABLE</v>
      </c>
      <c r="AA37" s="4">
        <v>0</v>
      </c>
      <c r="AB37" s="4">
        <v>1</v>
      </c>
      <c r="AC37" s="4">
        <v>0</v>
      </c>
      <c r="AD37" s="4">
        <v>0</v>
      </c>
      <c r="AE37" s="4">
        <v>0</v>
      </c>
      <c r="AF37" s="4">
        <v>0</v>
      </c>
    </row>
    <row r="38" spans="1:32" ht="102" x14ac:dyDescent="0.25">
      <c r="A38" s="181"/>
      <c r="B38" s="181"/>
      <c r="C38" s="96" t="s">
        <v>24</v>
      </c>
      <c r="D38" s="96" t="s">
        <v>149</v>
      </c>
      <c r="E38" s="27">
        <f t="shared" si="2"/>
        <v>0</v>
      </c>
      <c r="F38" s="27">
        <f t="shared" si="3"/>
        <v>1</v>
      </c>
      <c r="G38" s="27">
        <v>0</v>
      </c>
      <c r="H38" s="9" t="s">
        <v>248</v>
      </c>
      <c r="I38" s="9" t="s">
        <v>242</v>
      </c>
      <c r="J38" s="4" t="s">
        <v>25</v>
      </c>
      <c r="K38" s="3" t="s">
        <v>259</v>
      </c>
      <c r="L38" s="3" t="s">
        <v>241</v>
      </c>
      <c r="M38" s="3" t="s">
        <v>231</v>
      </c>
      <c r="N38" s="4">
        <v>10</v>
      </c>
      <c r="O38" s="104">
        <f t="shared" si="10"/>
        <v>0.04</v>
      </c>
      <c r="P38" s="108" t="str">
        <f t="shared" si="11"/>
        <v>1</v>
      </c>
      <c r="Q38" s="4">
        <v>2</v>
      </c>
      <c r="R38" s="4">
        <v>2</v>
      </c>
      <c r="S38" s="4">
        <f t="shared" si="0"/>
        <v>1.7999999999999998</v>
      </c>
      <c r="T38" s="92" t="str">
        <f t="shared" si="8"/>
        <v>BAJO</v>
      </c>
      <c r="U38" s="3" t="s">
        <v>68</v>
      </c>
      <c r="V38" s="4" t="s">
        <v>153</v>
      </c>
      <c r="W38" s="3" t="s">
        <v>83</v>
      </c>
      <c r="X38" s="4">
        <v>1</v>
      </c>
      <c r="Y38" s="4">
        <f t="shared" si="6"/>
        <v>1.7999999999999998</v>
      </c>
      <c r="Z38" s="93" t="str">
        <f t="shared" si="9"/>
        <v>ACEPTABLE</v>
      </c>
      <c r="AA38" s="4">
        <v>0</v>
      </c>
      <c r="AB38" s="4">
        <v>1</v>
      </c>
      <c r="AC38" s="4">
        <v>0</v>
      </c>
      <c r="AD38" s="4">
        <v>0</v>
      </c>
      <c r="AE38" s="4">
        <v>0</v>
      </c>
      <c r="AF38" s="4">
        <v>0</v>
      </c>
    </row>
    <row r="39" spans="1:32" ht="122.4" x14ac:dyDescent="0.25">
      <c r="A39" s="181"/>
      <c r="B39" s="181"/>
      <c r="C39" s="96" t="s">
        <v>24</v>
      </c>
      <c r="D39" s="96" t="s">
        <v>149</v>
      </c>
      <c r="E39" s="27">
        <f t="shared" si="2"/>
        <v>1</v>
      </c>
      <c r="F39" s="27">
        <f t="shared" si="3"/>
        <v>0</v>
      </c>
      <c r="G39" s="27">
        <v>0</v>
      </c>
      <c r="H39" s="9" t="s">
        <v>249</v>
      </c>
      <c r="I39" s="9" t="s">
        <v>254</v>
      </c>
      <c r="J39" s="4" t="s">
        <v>25</v>
      </c>
      <c r="K39" s="3" t="s">
        <v>260</v>
      </c>
      <c r="L39" s="3" t="s">
        <v>266</v>
      </c>
      <c r="M39" s="3" t="s">
        <v>231</v>
      </c>
      <c r="N39" s="4">
        <v>250</v>
      </c>
      <c r="O39" s="104">
        <f t="shared" si="10"/>
        <v>1</v>
      </c>
      <c r="P39" s="108" t="str">
        <f t="shared" si="11"/>
        <v>3</v>
      </c>
      <c r="Q39" s="4">
        <v>2</v>
      </c>
      <c r="R39" s="4">
        <v>2</v>
      </c>
      <c r="S39" s="4">
        <f t="shared" si="0"/>
        <v>2.2000000000000002</v>
      </c>
      <c r="T39" s="92" t="str">
        <f t="shared" si="8"/>
        <v>MEDIO</v>
      </c>
      <c r="U39" s="3" t="s">
        <v>68</v>
      </c>
      <c r="V39" s="4" t="s">
        <v>153</v>
      </c>
      <c r="W39" s="3" t="s">
        <v>83</v>
      </c>
      <c r="X39" s="4">
        <v>1</v>
      </c>
      <c r="Y39" s="4">
        <f t="shared" si="6"/>
        <v>2.2000000000000002</v>
      </c>
      <c r="Z39" s="93" t="str">
        <f t="shared" si="9"/>
        <v>ACEPTABLE</v>
      </c>
      <c r="AA39" s="4">
        <v>0</v>
      </c>
      <c r="AB39" s="4">
        <v>1</v>
      </c>
      <c r="AC39" s="4">
        <v>0</v>
      </c>
      <c r="AD39" s="4">
        <v>0</v>
      </c>
      <c r="AE39" s="4">
        <v>0</v>
      </c>
      <c r="AF39" s="4">
        <v>0</v>
      </c>
    </row>
    <row r="40" spans="1:32" ht="102" x14ac:dyDescent="0.25">
      <c r="A40" s="181"/>
      <c r="B40" s="181"/>
      <c r="C40" s="96" t="s">
        <v>0</v>
      </c>
      <c r="D40" s="96" t="s">
        <v>244</v>
      </c>
      <c r="E40" s="27">
        <f t="shared" si="2"/>
        <v>1</v>
      </c>
      <c r="F40" s="27">
        <f t="shared" si="3"/>
        <v>0</v>
      </c>
      <c r="G40" s="27">
        <v>0</v>
      </c>
      <c r="H40" s="9" t="s">
        <v>250</v>
      </c>
      <c r="I40" s="9" t="s">
        <v>242</v>
      </c>
      <c r="J40" s="4" t="s">
        <v>25</v>
      </c>
      <c r="K40" s="3" t="s">
        <v>261</v>
      </c>
      <c r="L40" s="3" t="s">
        <v>265</v>
      </c>
      <c r="M40" s="3" t="s">
        <v>231</v>
      </c>
      <c r="N40" s="4">
        <v>250</v>
      </c>
      <c r="O40" s="104">
        <f t="shared" si="10"/>
        <v>1</v>
      </c>
      <c r="P40" s="108" t="str">
        <f t="shared" si="11"/>
        <v>3</v>
      </c>
      <c r="Q40" s="4">
        <v>2</v>
      </c>
      <c r="R40" s="4">
        <v>2</v>
      </c>
      <c r="S40" s="4">
        <f t="shared" si="0"/>
        <v>2.2000000000000002</v>
      </c>
      <c r="T40" s="92" t="str">
        <f t="shared" si="8"/>
        <v>MEDIO</v>
      </c>
      <c r="U40" s="3" t="s">
        <v>68</v>
      </c>
      <c r="V40" s="4" t="s">
        <v>153</v>
      </c>
      <c r="W40" s="3" t="s">
        <v>83</v>
      </c>
      <c r="X40" s="4">
        <v>1</v>
      </c>
      <c r="Y40" s="4">
        <f t="shared" si="6"/>
        <v>2.2000000000000002</v>
      </c>
      <c r="Z40" s="93" t="str">
        <f t="shared" si="9"/>
        <v>ACEPTABLE</v>
      </c>
      <c r="AA40" s="4">
        <v>0</v>
      </c>
      <c r="AB40" s="4">
        <v>1</v>
      </c>
      <c r="AC40" s="4">
        <v>0</v>
      </c>
      <c r="AD40" s="4">
        <v>0</v>
      </c>
      <c r="AE40" s="4">
        <v>0</v>
      </c>
      <c r="AF40" s="4">
        <v>0</v>
      </c>
    </row>
    <row r="41" spans="1:32" ht="153" x14ac:dyDescent="0.25">
      <c r="A41" s="181"/>
      <c r="B41" s="181"/>
      <c r="C41" s="96" t="s">
        <v>0</v>
      </c>
      <c r="D41" s="96" t="s">
        <v>244</v>
      </c>
      <c r="E41" s="27">
        <f t="shared" si="2"/>
        <v>0</v>
      </c>
      <c r="F41" s="27">
        <f t="shared" si="3"/>
        <v>1</v>
      </c>
      <c r="G41" s="27">
        <v>0</v>
      </c>
      <c r="H41" s="9" t="s">
        <v>252</v>
      </c>
      <c r="I41" s="9" t="s">
        <v>255</v>
      </c>
      <c r="J41" s="4" t="s">
        <v>25</v>
      </c>
      <c r="K41" s="3" t="s">
        <v>263</v>
      </c>
      <c r="L41" s="3" t="s">
        <v>265</v>
      </c>
      <c r="M41" s="3" t="s">
        <v>231</v>
      </c>
      <c r="N41" s="4">
        <v>1</v>
      </c>
      <c r="O41" s="104">
        <f t="shared" si="10"/>
        <v>4.0000000000000001E-3</v>
      </c>
      <c r="P41" s="108" t="str">
        <f t="shared" si="11"/>
        <v>1</v>
      </c>
      <c r="Q41" s="4">
        <v>2</v>
      </c>
      <c r="R41" s="4">
        <v>2</v>
      </c>
      <c r="S41" s="4">
        <f t="shared" si="0"/>
        <v>1.7999999999999998</v>
      </c>
      <c r="T41" s="92" t="str">
        <f t="shared" si="8"/>
        <v>BAJO</v>
      </c>
      <c r="U41" s="3" t="s">
        <v>68</v>
      </c>
      <c r="V41" s="4" t="s">
        <v>153</v>
      </c>
      <c r="W41" s="3" t="s">
        <v>83</v>
      </c>
      <c r="X41" s="4">
        <v>1</v>
      </c>
      <c r="Y41" s="4">
        <f t="shared" si="6"/>
        <v>1.7999999999999998</v>
      </c>
      <c r="Z41" s="93" t="str">
        <f t="shared" si="9"/>
        <v>ACEPTABLE</v>
      </c>
      <c r="AA41" s="4">
        <v>0</v>
      </c>
      <c r="AB41" s="4">
        <v>1</v>
      </c>
      <c r="AC41" s="4">
        <v>0</v>
      </c>
      <c r="AD41" s="4">
        <v>0</v>
      </c>
      <c r="AE41" s="4">
        <v>0</v>
      </c>
      <c r="AF41" s="4">
        <v>0</v>
      </c>
    </row>
  </sheetData>
  <mergeCells count="48">
    <mergeCell ref="AB6:AB7"/>
    <mergeCell ref="AC6:AC7"/>
    <mergeCell ref="AD6:AD7"/>
    <mergeCell ref="AE6:AE7"/>
    <mergeCell ref="AF6:AF7"/>
    <mergeCell ref="A8:A41"/>
    <mergeCell ref="B8:B41"/>
    <mergeCell ref="T6:T7"/>
    <mergeCell ref="U6:V6"/>
    <mergeCell ref="W6:W7"/>
    <mergeCell ref="G6:G7"/>
    <mergeCell ref="H6:H7"/>
    <mergeCell ref="I6:I7"/>
    <mergeCell ref="J6:K6"/>
    <mergeCell ref="Y6:Y7"/>
    <mergeCell ref="AA6:AA7"/>
    <mergeCell ref="L6:L7"/>
    <mergeCell ref="M6:M7"/>
    <mergeCell ref="N6:P6"/>
    <mergeCell ref="Q6:Q7"/>
    <mergeCell ref="R6:R7"/>
    <mergeCell ref="S6:S7"/>
    <mergeCell ref="X6:X7"/>
    <mergeCell ref="A4:G4"/>
    <mergeCell ref="H4:T4"/>
    <mergeCell ref="U4:Z4"/>
    <mergeCell ref="AA4:AF5"/>
    <mergeCell ref="A5:A7"/>
    <mergeCell ref="B5:B7"/>
    <mergeCell ref="C5:C7"/>
    <mergeCell ref="D5:D7"/>
    <mergeCell ref="E5:G5"/>
    <mergeCell ref="H5:I5"/>
    <mergeCell ref="J5:M5"/>
    <mergeCell ref="N5:T5"/>
    <mergeCell ref="U5:Y5"/>
    <mergeCell ref="Z5:Z7"/>
    <mergeCell ref="E6:E7"/>
    <mergeCell ref="F6:F7"/>
    <mergeCell ref="A1:A3"/>
    <mergeCell ref="B1:Z1"/>
    <mergeCell ref="AA1:AC1"/>
    <mergeCell ref="AD1:AF1"/>
    <mergeCell ref="B2:Z3"/>
    <mergeCell ref="AA2:AC2"/>
    <mergeCell ref="AD2:AF2"/>
    <mergeCell ref="AA3:AC3"/>
    <mergeCell ref="AD3:AF3"/>
  </mergeCells>
  <conditionalFormatting sqref="P8:P41">
    <cfRule type="cellIs" dxfId="9" priority="4" operator="greaterThan">
      <formula>0</formula>
    </cfRule>
    <cfRule type="cellIs" dxfId="8" priority="5" stopIfTrue="1" operator="equal">
      <formula>"ALTO"</formula>
    </cfRule>
    <cfRule type="cellIs" dxfId="7" priority="6" stopIfTrue="1" operator="equal">
      <formula>"MEDIO"</formula>
    </cfRule>
    <cfRule type="cellIs" dxfId="6" priority="7" stopIfTrue="1" operator="equal">
      <formula>"BAJO"</formula>
    </cfRule>
  </conditionalFormatting>
  <conditionalFormatting sqref="T8:T41">
    <cfRule type="cellIs" dxfId="5" priority="8" stopIfTrue="1" operator="equal">
      <formula>"ALTO"</formula>
    </cfRule>
    <cfRule type="cellIs" dxfId="4" priority="9" stopIfTrue="1" operator="equal">
      <formula>"MEDIO"</formula>
    </cfRule>
    <cfRule type="cellIs" dxfId="3" priority="10" stopIfTrue="1" operator="equal">
      <formula>"BAJO"</formula>
    </cfRule>
  </conditionalFormatting>
  <conditionalFormatting sqref="Z8:Z41">
    <cfRule type="cellIs" dxfId="2" priority="1" stopIfTrue="1" operator="equal">
      <formula>"SIGNIFICATIVO"</formula>
    </cfRule>
    <cfRule type="cellIs" dxfId="1" priority="2" stopIfTrue="1" operator="equal">
      <formula>"MODERADO"</formula>
    </cfRule>
    <cfRule type="cellIs" dxfId="0" priority="3" stopIfTrue="1" operator="equal">
      <formula>"ACEPTABLE"</formula>
    </cfRule>
  </conditionalFormatting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48"/>
  <sheetViews>
    <sheetView topLeftCell="T1" zoomScale="120" zoomScaleNormal="120" workbookViewId="0">
      <selection activeCell="W10" sqref="W10"/>
    </sheetView>
  </sheetViews>
  <sheetFormatPr baseColWidth="10" defaultRowHeight="13.2" x14ac:dyDescent="0.25"/>
  <cols>
    <col min="1" max="1" width="17.6640625" customWidth="1"/>
    <col min="2" max="2" width="13" bestFit="1" customWidth="1"/>
    <col min="3" max="3" width="21.44140625" customWidth="1"/>
    <col min="4" max="4" width="27.88671875" customWidth="1"/>
    <col min="5" max="5" width="4.109375" bestFit="1" customWidth="1"/>
    <col min="6" max="6" width="5.109375" bestFit="1" customWidth="1"/>
    <col min="7" max="7" width="2.6640625" bestFit="1" customWidth="1"/>
    <col min="8" max="8" width="21.6640625" bestFit="1" customWidth="1"/>
    <col min="9" max="9" width="29.88671875" bestFit="1" customWidth="1"/>
    <col min="10" max="10" width="11.33203125" bestFit="1" customWidth="1"/>
    <col min="11" max="11" width="25.109375" customWidth="1"/>
    <col min="12" max="12" width="21.33203125" customWidth="1"/>
    <col min="13" max="13" width="16.109375" style="33" customWidth="1"/>
    <col min="14" max="14" width="12" bestFit="1" customWidth="1"/>
    <col min="15" max="15" width="7.44140625" bestFit="1" customWidth="1"/>
    <col min="16" max="16" width="9.33203125" bestFit="1" customWidth="1"/>
    <col min="17" max="17" width="11.44140625" bestFit="1" customWidth="1"/>
    <col min="18" max="18" width="9.6640625" bestFit="1" customWidth="1"/>
    <col min="19" max="19" width="20.6640625" bestFit="1" customWidth="1"/>
    <col min="20" max="20" width="15.6640625" customWidth="1"/>
    <col min="21" max="21" width="22.109375" customWidth="1"/>
    <col min="22" max="22" width="18.33203125" customWidth="1"/>
    <col min="23" max="23" width="24.88671875" customWidth="1"/>
    <col min="24" max="24" width="8.33203125" customWidth="1"/>
    <col min="25" max="25" width="6.6640625" customWidth="1"/>
    <col min="26" max="26" width="15.88671875" bestFit="1" customWidth="1"/>
    <col min="27" max="32" width="8" customWidth="1"/>
  </cols>
  <sheetData>
    <row r="1" spans="1:32" ht="22.8" x14ac:dyDescent="0.4">
      <c r="A1" s="123"/>
      <c r="B1" s="124" t="s">
        <v>19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6"/>
      <c r="AA1" s="127" t="s">
        <v>15</v>
      </c>
      <c r="AB1" s="128"/>
      <c r="AC1" s="128"/>
      <c r="AD1" s="128" t="s">
        <v>344</v>
      </c>
      <c r="AE1" s="128"/>
      <c r="AF1" s="128"/>
    </row>
    <row r="2" spans="1:32" ht="13.8" x14ac:dyDescent="0.25">
      <c r="A2" s="123"/>
      <c r="B2" s="129" t="s">
        <v>16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1"/>
      <c r="AA2" s="135" t="s">
        <v>135</v>
      </c>
      <c r="AB2" s="136"/>
      <c r="AC2" s="127"/>
      <c r="AD2" s="137">
        <v>4</v>
      </c>
      <c r="AE2" s="138"/>
      <c r="AF2" s="139"/>
    </row>
    <row r="3" spans="1:32" ht="13.8" x14ac:dyDescent="0.25">
      <c r="A3" s="123"/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4"/>
      <c r="AA3" s="127" t="s">
        <v>17</v>
      </c>
      <c r="AB3" s="128"/>
      <c r="AC3" s="128"/>
      <c r="AD3" s="140" t="s">
        <v>18</v>
      </c>
      <c r="AE3" s="140"/>
      <c r="AF3" s="140"/>
    </row>
    <row r="4" spans="1:32" ht="21" x14ac:dyDescent="0.25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193</v>
      </c>
      <c r="AB4" s="142"/>
      <c r="AC4" s="142"/>
      <c r="AD4" s="142"/>
      <c r="AE4" s="142"/>
      <c r="AF4" s="142"/>
    </row>
    <row r="5" spans="1:32" ht="25.2" customHeight="1" x14ac:dyDescent="0.25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192</v>
      </c>
      <c r="AA5" s="142"/>
      <c r="AB5" s="142"/>
      <c r="AC5" s="142"/>
      <c r="AD5" s="142"/>
      <c r="AE5" s="142"/>
      <c r="AF5" s="142"/>
    </row>
    <row r="6" spans="1:32" ht="17.399999999999999" customHeight="1" x14ac:dyDescent="0.25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187</v>
      </c>
      <c r="I6" s="142" t="s">
        <v>12</v>
      </c>
      <c r="J6" s="142" t="s">
        <v>179</v>
      </c>
      <c r="K6" s="142"/>
      <c r="L6" s="142" t="s">
        <v>188</v>
      </c>
      <c r="M6" s="154" t="s">
        <v>167</v>
      </c>
      <c r="N6" s="142" t="s">
        <v>189</v>
      </c>
      <c r="O6" s="142"/>
      <c r="P6" s="142"/>
      <c r="Q6" s="142" t="s">
        <v>190</v>
      </c>
      <c r="R6" s="142" t="s">
        <v>183</v>
      </c>
      <c r="S6" s="142" t="s">
        <v>184</v>
      </c>
      <c r="T6" s="142" t="s">
        <v>185</v>
      </c>
      <c r="U6" s="142" t="s">
        <v>194</v>
      </c>
      <c r="V6" s="142"/>
      <c r="W6" s="142" t="s">
        <v>195</v>
      </c>
      <c r="X6" s="142" t="s">
        <v>196</v>
      </c>
      <c r="Y6" s="142" t="s">
        <v>197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ht="21.6" customHeight="1" x14ac:dyDescent="0.25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5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ht="63" x14ac:dyDescent="0.25">
      <c r="A8" s="148" t="s">
        <v>116</v>
      </c>
      <c r="B8" s="151" t="s">
        <v>117</v>
      </c>
      <c r="C8" s="12" t="s">
        <v>0</v>
      </c>
      <c r="D8" s="12" t="s">
        <v>223</v>
      </c>
      <c r="E8" s="27">
        <f>IF(N8&gt;200,1,0)</f>
        <v>1</v>
      </c>
      <c r="F8" s="27">
        <f>IF(N8&lt;200,1,0)</f>
        <v>0</v>
      </c>
      <c r="G8" s="27">
        <v>0</v>
      </c>
      <c r="H8" s="9" t="s">
        <v>31</v>
      </c>
      <c r="I8" s="9" t="s">
        <v>42</v>
      </c>
      <c r="J8" s="4" t="s">
        <v>25</v>
      </c>
      <c r="K8" s="3" t="s">
        <v>35</v>
      </c>
      <c r="L8" s="3" t="s">
        <v>35</v>
      </c>
      <c r="M8" s="3" t="s">
        <v>233</v>
      </c>
      <c r="N8" s="5">
        <v>250</v>
      </c>
      <c r="O8" s="8">
        <f>+N8/250</f>
        <v>1</v>
      </c>
      <c r="P8" s="6" t="str">
        <f>IF(O8&lt;=0.15,"1",IF(AND(O8&gt;0.15,O8&lt;0.3),"2",IF(AND(O8&gt;=0.3),"3")))</f>
        <v>3</v>
      </c>
      <c r="Q8" s="5">
        <v>1</v>
      </c>
      <c r="R8" s="5">
        <v>2</v>
      </c>
      <c r="S8" s="5">
        <f t="shared" ref="S8:S48" si="0">+(P8*0.2)+(Q8*0.5)+(R8*0.3)</f>
        <v>1.7000000000000002</v>
      </c>
      <c r="T8" s="6" t="str">
        <f t="shared" ref="T8:T47" si="1">IF(S8&lt;=2,"BAJO",IF(AND(S8&gt;2,S8&lt;2.5),"MEDIO",IF(AND(S8&gt;=2.5),"ALTO")))</f>
        <v>BAJO</v>
      </c>
      <c r="U8" s="7" t="s">
        <v>53</v>
      </c>
      <c r="V8" s="5" t="s">
        <v>153</v>
      </c>
      <c r="W8" s="7" t="s">
        <v>54</v>
      </c>
      <c r="X8" s="5">
        <v>3</v>
      </c>
      <c r="Y8" s="5">
        <f>+X8*S8</f>
        <v>5.1000000000000005</v>
      </c>
      <c r="Z8" s="10" t="str">
        <f>IF(Y8&lt;=3,"ACEPTABLE",IF(AND(Y8&gt;3,Y8&lt;6),"MODERADO",IF(AND(Y8&gt;=6),"SIGNIFICATIVO")))</f>
        <v>MODERADO</v>
      </c>
      <c r="AA8" s="5">
        <v>0</v>
      </c>
      <c r="AB8" s="5">
        <v>1</v>
      </c>
      <c r="AC8" s="5">
        <v>0</v>
      </c>
      <c r="AD8" s="5">
        <v>0</v>
      </c>
      <c r="AE8" s="5">
        <v>1</v>
      </c>
      <c r="AF8" s="5">
        <v>1</v>
      </c>
    </row>
    <row r="9" spans="1:32" ht="71.400000000000006" x14ac:dyDescent="0.25">
      <c r="A9" s="149"/>
      <c r="B9" s="152"/>
      <c r="C9" s="12" t="s">
        <v>0</v>
      </c>
      <c r="D9" s="12" t="s">
        <v>148</v>
      </c>
      <c r="E9" s="27">
        <f t="shared" ref="E9:E48" si="2">IF(N9&gt;200,1,0)</f>
        <v>0</v>
      </c>
      <c r="F9" s="27">
        <f t="shared" ref="F9:F48" si="3">IF(N9&lt;200,1,0)</f>
        <v>1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43</v>
      </c>
      <c r="L9" s="3" t="s">
        <v>69</v>
      </c>
      <c r="M9" s="3" t="s">
        <v>234</v>
      </c>
      <c r="N9" s="5">
        <v>3</v>
      </c>
      <c r="O9" s="8">
        <f t="shared" ref="O9:O18" si="4">+N9/250</f>
        <v>1.2E-2</v>
      </c>
      <c r="P9" s="6" t="str">
        <f t="shared" ref="P9:P18" si="5">IF(O9&lt;=0.15,"1",IF(AND(O9&gt;0.15,O9&lt;0.3),"2",IF(AND(O9&gt;=0.3),"3")))</f>
        <v>1</v>
      </c>
      <c r="Q9" s="5">
        <v>2</v>
      </c>
      <c r="R9" s="5">
        <v>2</v>
      </c>
      <c r="S9" s="5">
        <f t="shared" si="0"/>
        <v>1.7999999999999998</v>
      </c>
      <c r="T9" s="6" t="str">
        <f t="shared" si="1"/>
        <v>BAJO</v>
      </c>
      <c r="U9" s="7" t="s">
        <v>91</v>
      </c>
      <c r="V9" s="5" t="s">
        <v>153</v>
      </c>
      <c r="W9" s="7" t="s">
        <v>55</v>
      </c>
      <c r="X9" s="5">
        <v>1</v>
      </c>
      <c r="Y9" s="5">
        <f t="shared" ref="Y9:Y18" si="6">+X9*S9</f>
        <v>1.7999999999999998</v>
      </c>
      <c r="Z9" s="10" t="str">
        <f t="shared" ref="Z9:Z18" si="7"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1</v>
      </c>
      <c r="AE9" s="5">
        <v>1</v>
      </c>
      <c r="AF9" s="5">
        <v>1</v>
      </c>
    </row>
    <row r="10" spans="1:32" ht="71.400000000000006" x14ac:dyDescent="0.25">
      <c r="A10" s="149"/>
      <c r="B10" s="152"/>
      <c r="C10" s="12" t="s">
        <v>0</v>
      </c>
      <c r="D10" s="12" t="s">
        <v>148</v>
      </c>
      <c r="E10" s="27">
        <f t="shared" si="2"/>
        <v>1</v>
      </c>
      <c r="F10" s="27">
        <f t="shared" si="3"/>
        <v>0</v>
      </c>
      <c r="G10" s="27">
        <v>0</v>
      </c>
      <c r="H10" s="9" t="s">
        <v>31</v>
      </c>
      <c r="I10" s="9" t="s">
        <v>41</v>
      </c>
      <c r="J10" s="4" t="s">
        <v>25</v>
      </c>
      <c r="K10" s="3" t="s">
        <v>98</v>
      </c>
      <c r="L10" s="3" t="s">
        <v>150</v>
      </c>
      <c r="M10" s="3" t="s">
        <v>234</v>
      </c>
      <c r="N10" s="5">
        <v>250</v>
      </c>
      <c r="O10" s="8">
        <f t="shared" si="4"/>
        <v>1</v>
      </c>
      <c r="P10" s="6" t="str">
        <f t="shared" si="5"/>
        <v>3</v>
      </c>
      <c r="Q10" s="5">
        <v>1</v>
      </c>
      <c r="R10" s="5">
        <v>1</v>
      </c>
      <c r="S10" s="5">
        <f t="shared" si="0"/>
        <v>1.4000000000000001</v>
      </c>
      <c r="T10" s="6" t="str">
        <f t="shared" si="1"/>
        <v>BAJO</v>
      </c>
      <c r="U10" s="7" t="s">
        <v>99</v>
      </c>
      <c r="V10" s="5" t="s">
        <v>155</v>
      </c>
      <c r="W10" s="7" t="s">
        <v>96</v>
      </c>
      <c r="X10" s="5">
        <v>2</v>
      </c>
      <c r="Y10" s="5">
        <f t="shared" si="6"/>
        <v>2.8000000000000003</v>
      </c>
      <c r="Z10" s="10" t="str">
        <f t="shared" si="7"/>
        <v>ACEPTABLE</v>
      </c>
      <c r="AA10" s="5">
        <v>0</v>
      </c>
      <c r="AB10" s="5">
        <v>1</v>
      </c>
      <c r="AC10" s="5">
        <v>1</v>
      </c>
      <c r="AD10" s="5">
        <v>1</v>
      </c>
      <c r="AE10" s="5">
        <v>1</v>
      </c>
      <c r="AF10" s="5">
        <v>1</v>
      </c>
    </row>
    <row r="11" spans="1:32" ht="71.400000000000006" x14ac:dyDescent="0.25">
      <c r="A11" s="149"/>
      <c r="B11" s="152"/>
      <c r="C11" s="12" t="s">
        <v>0</v>
      </c>
      <c r="D11" s="12" t="s">
        <v>148</v>
      </c>
      <c r="E11" s="27">
        <f t="shared" si="2"/>
        <v>1</v>
      </c>
      <c r="F11" s="27">
        <f t="shared" si="3"/>
        <v>0</v>
      </c>
      <c r="G11" s="27">
        <v>0</v>
      </c>
      <c r="H11" s="9" t="s">
        <v>33</v>
      </c>
      <c r="I11" s="9" t="s">
        <v>56</v>
      </c>
      <c r="J11" s="4" t="s">
        <v>25</v>
      </c>
      <c r="K11" s="3" t="s">
        <v>39</v>
      </c>
      <c r="L11" s="3" t="s">
        <v>49</v>
      </c>
      <c r="M11" s="3" t="s">
        <v>234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22</v>
      </c>
      <c r="V11" s="5" t="s">
        <v>153</v>
      </c>
      <c r="W11" s="7" t="s">
        <v>85</v>
      </c>
      <c r="X11" s="5">
        <v>1</v>
      </c>
      <c r="Y11" s="5">
        <f t="shared" si="6"/>
        <v>1.4000000000000001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71.400000000000006" x14ac:dyDescent="0.25">
      <c r="A12" s="149"/>
      <c r="B12" s="152"/>
      <c r="C12" s="12" t="s">
        <v>0</v>
      </c>
      <c r="D12" s="12" t="s">
        <v>148</v>
      </c>
      <c r="E12" s="27">
        <f t="shared" si="2"/>
        <v>0</v>
      </c>
      <c r="F12" s="27">
        <f t="shared" si="3"/>
        <v>1</v>
      </c>
      <c r="G12" s="27">
        <v>0</v>
      </c>
      <c r="H12" s="9" t="s">
        <v>33</v>
      </c>
      <c r="I12" s="9" t="s">
        <v>57</v>
      </c>
      <c r="J12" s="4" t="s">
        <v>25</v>
      </c>
      <c r="K12" s="3" t="s">
        <v>37</v>
      </c>
      <c r="L12" s="3" t="s">
        <v>48</v>
      </c>
      <c r="M12" s="3" t="s">
        <v>234</v>
      </c>
      <c r="N12" s="5">
        <v>12</v>
      </c>
      <c r="O12" s="8">
        <f t="shared" si="4"/>
        <v>4.8000000000000001E-2</v>
      </c>
      <c r="P12" s="6" t="str">
        <f t="shared" si="5"/>
        <v>1</v>
      </c>
      <c r="Q12" s="5">
        <v>2</v>
      </c>
      <c r="R12" s="5">
        <v>2</v>
      </c>
      <c r="S12" s="5">
        <f t="shared" si="0"/>
        <v>1.7999999999999998</v>
      </c>
      <c r="T12" s="6" t="str">
        <f t="shared" si="1"/>
        <v>BAJO</v>
      </c>
      <c r="U12" s="7" t="s">
        <v>92</v>
      </c>
      <c r="V12" s="5" t="s">
        <v>153</v>
      </c>
      <c r="W12" s="7" t="s">
        <v>54</v>
      </c>
      <c r="X12" s="5">
        <v>1</v>
      </c>
      <c r="Y12" s="5">
        <f t="shared" si="6"/>
        <v>1.7999999999999998</v>
      </c>
      <c r="Z12" s="10" t="str">
        <f t="shared" si="7"/>
        <v>ACEPTABLE</v>
      </c>
      <c r="AA12" s="5">
        <v>0</v>
      </c>
      <c r="AB12" s="5">
        <v>1</v>
      </c>
      <c r="AC12" s="5">
        <v>0</v>
      </c>
      <c r="AD12" s="5">
        <v>1</v>
      </c>
      <c r="AE12" s="5">
        <v>1</v>
      </c>
      <c r="AF12" s="5">
        <v>1</v>
      </c>
    </row>
    <row r="13" spans="1:32" ht="71.400000000000006" x14ac:dyDescent="0.25">
      <c r="A13" s="149"/>
      <c r="B13" s="152"/>
      <c r="C13" s="12" t="s">
        <v>0</v>
      </c>
      <c r="D13" s="12" t="s">
        <v>148</v>
      </c>
      <c r="E13" s="27">
        <f t="shared" si="2"/>
        <v>0</v>
      </c>
      <c r="F13" s="27">
        <f t="shared" si="3"/>
        <v>1</v>
      </c>
      <c r="G13" s="27">
        <v>0</v>
      </c>
      <c r="H13" s="9" t="s">
        <v>32</v>
      </c>
      <c r="I13" s="9" t="s">
        <v>58</v>
      </c>
      <c r="J13" s="4" t="s">
        <v>25</v>
      </c>
      <c r="K13" s="3" t="s">
        <v>37</v>
      </c>
      <c r="L13" s="3" t="s">
        <v>69</v>
      </c>
      <c r="M13" s="3" t="s">
        <v>234</v>
      </c>
      <c r="N13" s="5">
        <v>3</v>
      </c>
      <c r="O13" s="8">
        <f t="shared" si="4"/>
        <v>1.2E-2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91</v>
      </c>
      <c r="V13" s="5" t="s">
        <v>154</v>
      </c>
      <c r="W13" s="7" t="s">
        <v>55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1</v>
      </c>
      <c r="AD13" s="5">
        <v>1</v>
      </c>
      <c r="AE13" s="5">
        <v>1</v>
      </c>
      <c r="AF13" s="5">
        <v>1</v>
      </c>
    </row>
    <row r="14" spans="1:32" ht="71.400000000000006" x14ac:dyDescent="0.25">
      <c r="A14" s="149"/>
      <c r="B14" s="152"/>
      <c r="C14" s="12" t="s">
        <v>0</v>
      </c>
      <c r="D14" s="12" t="s">
        <v>148</v>
      </c>
      <c r="E14" s="27">
        <f t="shared" si="2"/>
        <v>1</v>
      </c>
      <c r="F14" s="27">
        <f t="shared" si="3"/>
        <v>0</v>
      </c>
      <c r="G14" s="27">
        <v>0</v>
      </c>
      <c r="H14" s="9" t="s">
        <v>61</v>
      </c>
      <c r="I14" s="9" t="s">
        <v>62</v>
      </c>
      <c r="J14" s="4" t="s">
        <v>25</v>
      </c>
      <c r="K14" s="3" t="s">
        <v>126</v>
      </c>
      <c r="L14" s="3" t="s">
        <v>150</v>
      </c>
      <c r="M14" s="3" t="s">
        <v>234</v>
      </c>
      <c r="N14" s="5">
        <v>250</v>
      </c>
      <c r="O14" s="8">
        <f t="shared" si="4"/>
        <v>1</v>
      </c>
      <c r="P14" s="6" t="str">
        <f t="shared" si="5"/>
        <v>3</v>
      </c>
      <c r="Q14" s="5">
        <v>2</v>
      </c>
      <c r="R14" s="5">
        <v>1</v>
      </c>
      <c r="S14" s="5">
        <f t="shared" si="0"/>
        <v>1.9000000000000001</v>
      </c>
      <c r="T14" s="6" t="str">
        <f t="shared" si="1"/>
        <v>BAJO</v>
      </c>
      <c r="U14" s="7" t="s">
        <v>59</v>
      </c>
      <c r="V14" s="5" t="s">
        <v>153</v>
      </c>
      <c r="W14" s="7" t="s">
        <v>78</v>
      </c>
      <c r="X14" s="5">
        <v>1</v>
      </c>
      <c r="Y14" s="5">
        <f t="shared" si="6"/>
        <v>1.9000000000000001</v>
      </c>
      <c r="Z14" s="10" t="str">
        <f t="shared" si="7"/>
        <v>ACEPTABLE</v>
      </c>
      <c r="AA14" s="5">
        <v>0</v>
      </c>
      <c r="AB14" s="5">
        <v>1</v>
      </c>
      <c r="AC14" s="5">
        <v>0</v>
      </c>
      <c r="AD14" s="5">
        <v>0</v>
      </c>
      <c r="AE14" s="5">
        <v>1</v>
      </c>
      <c r="AF14" s="5">
        <v>1</v>
      </c>
    </row>
    <row r="15" spans="1:32" ht="71.400000000000006" x14ac:dyDescent="0.25">
      <c r="A15" s="149"/>
      <c r="B15" s="152"/>
      <c r="C15" s="12" t="s">
        <v>0</v>
      </c>
      <c r="D15" s="12" t="s">
        <v>148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87</v>
      </c>
      <c r="J15" s="4" t="s">
        <v>25</v>
      </c>
      <c r="K15" s="3" t="s">
        <v>64</v>
      </c>
      <c r="L15" s="3" t="s">
        <v>65</v>
      </c>
      <c r="M15" s="3" t="s">
        <v>171</v>
      </c>
      <c r="N15" s="5">
        <v>250</v>
      </c>
      <c r="O15" s="8">
        <f t="shared" si="4"/>
        <v>1</v>
      </c>
      <c r="P15" s="6" t="str">
        <f t="shared" si="5"/>
        <v>3</v>
      </c>
      <c r="Q15" s="5">
        <v>1</v>
      </c>
      <c r="R15" s="5">
        <v>1</v>
      </c>
      <c r="S15" s="5">
        <f t="shared" si="0"/>
        <v>1.4000000000000001</v>
      </c>
      <c r="T15" s="6" t="str">
        <f t="shared" si="1"/>
        <v>BAJO</v>
      </c>
      <c r="U15" s="7" t="s">
        <v>88</v>
      </c>
      <c r="V15" s="5" t="s">
        <v>153</v>
      </c>
      <c r="W15" s="7" t="s">
        <v>83</v>
      </c>
      <c r="X15" s="5">
        <v>1</v>
      </c>
      <c r="Y15" s="5">
        <f t="shared" si="6"/>
        <v>1.4000000000000001</v>
      </c>
      <c r="Z15" s="10" t="str">
        <f>IF(Y15&lt;=2,"ACEPTABLE",IF(AND(Y15&gt;2,Y15&lt;6),"MODERADO",IF(AND(Y15&gt;=6),"SIGNIFICATIVO")))</f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0</v>
      </c>
      <c r="AF15" s="5">
        <v>1</v>
      </c>
    </row>
    <row r="16" spans="1:32" ht="71.400000000000006" x14ac:dyDescent="0.25">
      <c r="A16" s="149"/>
      <c r="B16" s="152"/>
      <c r="C16" s="12" t="s">
        <v>0</v>
      </c>
      <c r="D16" s="12" t="s">
        <v>148</v>
      </c>
      <c r="E16" s="27">
        <f t="shared" si="2"/>
        <v>0</v>
      </c>
      <c r="F16" s="27">
        <f t="shared" si="3"/>
        <v>1</v>
      </c>
      <c r="G16" s="27">
        <v>0</v>
      </c>
      <c r="H16" s="9" t="s">
        <v>63</v>
      </c>
      <c r="I16" s="9" t="s">
        <v>45</v>
      </c>
      <c r="J16" s="4" t="s">
        <v>25</v>
      </c>
      <c r="K16" s="3" t="s">
        <v>37</v>
      </c>
      <c r="L16" s="3" t="s">
        <v>97</v>
      </c>
      <c r="M16" s="3" t="s">
        <v>234</v>
      </c>
      <c r="N16" s="5">
        <v>52</v>
      </c>
      <c r="O16" s="8">
        <f t="shared" si="4"/>
        <v>0.20799999999999999</v>
      </c>
      <c r="P16" s="6" t="str">
        <f t="shared" si="5"/>
        <v>2</v>
      </c>
      <c r="Q16" s="5">
        <v>2</v>
      </c>
      <c r="R16" s="5">
        <v>1</v>
      </c>
      <c r="S16" s="5">
        <f t="shared" si="0"/>
        <v>1.7</v>
      </c>
      <c r="T16" s="6" t="str">
        <f t="shared" si="1"/>
        <v>BAJO</v>
      </c>
      <c r="U16" s="7" t="s">
        <v>93</v>
      </c>
      <c r="V16" s="5" t="s">
        <v>153</v>
      </c>
      <c r="W16" s="7" t="s">
        <v>83</v>
      </c>
      <c r="X16" s="5">
        <v>1</v>
      </c>
      <c r="Y16" s="5">
        <f t="shared" si="6"/>
        <v>1.7</v>
      </c>
      <c r="Z16" s="10" t="str">
        <f t="shared" si="7"/>
        <v>ACEPTABLE</v>
      </c>
      <c r="AA16" s="5">
        <v>1</v>
      </c>
      <c r="AB16" s="5">
        <v>1</v>
      </c>
      <c r="AC16" s="5">
        <v>1</v>
      </c>
      <c r="AD16" s="5">
        <v>1</v>
      </c>
      <c r="AE16" s="5">
        <v>1</v>
      </c>
      <c r="AF16" s="5">
        <v>1</v>
      </c>
    </row>
    <row r="17" spans="1:32" ht="71.400000000000006" x14ac:dyDescent="0.25">
      <c r="A17" s="149"/>
      <c r="B17" s="152"/>
      <c r="C17" s="12" t="s">
        <v>0</v>
      </c>
      <c r="D17" s="12" t="s">
        <v>148</v>
      </c>
      <c r="E17" s="27">
        <f t="shared" si="2"/>
        <v>1</v>
      </c>
      <c r="F17" s="27">
        <f t="shared" si="3"/>
        <v>0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126</v>
      </c>
      <c r="L17" s="3" t="s">
        <v>150</v>
      </c>
      <c r="M17" s="3" t="s">
        <v>234</v>
      </c>
      <c r="N17" s="5">
        <v>250</v>
      </c>
      <c r="O17" s="8">
        <f t="shared" si="4"/>
        <v>1</v>
      </c>
      <c r="P17" s="6" t="str">
        <f t="shared" si="5"/>
        <v>3</v>
      </c>
      <c r="Q17" s="5">
        <v>2</v>
      </c>
      <c r="R17" s="5">
        <v>1</v>
      </c>
      <c r="S17" s="5">
        <f t="shared" si="0"/>
        <v>1.9000000000000001</v>
      </c>
      <c r="T17" s="6" t="str">
        <f t="shared" si="1"/>
        <v>BAJO</v>
      </c>
      <c r="U17" s="7" t="s">
        <v>59</v>
      </c>
      <c r="V17" s="5" t="s">
        <v>153</v>
      </c>
      <c r="W17" s="7" t="s">
        <v>78</v>
      </c>
      <c r="X17" s="5">
        <v>1</v>
      </c>
      <c r="Y17" s="5">
        <f t="shared" si="6"/>
        <v>1.9000000000000001</v>
      </c>
      <c r="Z17" s="10" t="str">
        <f t="shared" si="7"/>
        <v>ACEPTABLE</v>
      </c>
      <c r="AA17" s="5">
        <v>0</v>
      </c>
      <c r="AB17" s="5">
        <v>1</v>
      </c>
      <c r="AC17" s="5">
        <v>0</v>
      </c>
      <c r="AD17" s="5">
        <v>0</v>
      </c>
      <c r="AE17" s="5">
        <v>1</v>
      </c>
      <c r="AF17" s="5">
        <v>1</v>
      </c>
    </row>
    <row r="18" spans="1:32" ht="71.400000000000006" x14ac:dyDescent="0.25">
      <c r="A18" s="149"/>
      <c r="B18" s="152"/>
      <c r="C18" s="12" t="s">
        <v>0</v>
      </c>
      <c r="D18" s="12" t="s">
        <v>148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63</v>
      </c>
      <c r="J18" s="4" t="s">
        <v>25</v>
      </c>
      <c r="K18" s="3" t="s">
        <v>66</v>
      </c>
      <c r="L18" s="3" t="s">
        <v>67</v>
      </c>
      <c r="M18" s="3" t="s">
        <v>171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1</v>
      </c>
      <c r="R18" s="5">
        <v>1</v>
      </c>
      <c r="S18" s="5">
        <f t="shared" si="0"/>
        <v>1.4000000000000001</v>
      </c>
      <c r="T18" s="6" t="str">
        <f t="shared" si="1"/>
        <v>BAJO</v>
      </c>
      <c r="U18" s="7" t="s">
        <v>68</v>
      </c>
      <c r="V18" s="5" t="s">
        <v>153</v>
      </c>
      <c r="W18" s="7" t="s">
        <v>83</v>
      </c>
      <c r="X18" s="5">
        <v>1</v>
      </c>
      <c r="Y18" s="5">
        <f t="shared" si="6"/>
        <v>1.4000000000000001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0</v>
      </c>
      <c r="AF18" s="5">
        <v>0</v>
      </c>
    </row>
    <row r="19" spans="1:32" ht="112.2" x14ac:dyDescent="0.25">
      <c r="A19" s="149"/>
      <c r="B19" s="152"/>
      <c r="C19" s="12" t="s">
        <v>0</v>
      </c>
      <c r="D19" s="12" t="s">
        <v>148</v>
      </c>
      <c r="E19" s="27">
        <f t="shared" ref="E19" si="8">IF(N19&gt;200,1,0)</f>
        <v>1</v>
      </c>
      <c r="F19" s="27">
        <f t="shared" ref="F19" si="9">IF(N19&lt;200,1,0)</f>
        <v>0</v>
      </c>
      <c r="G19" s="27">
        <v>0</v>
      </c>
      <c r="H19" s="9" t="s">
        <v>239</v>
      </c>
      <c r="I19" s="9" t="s">
        <v>240</v>
      </c>
      <c r="J19" s="4" t="s">
        <v>25</v>
      </c>
      <c r="K19" s="3" t="s">
        <v>66</v>
      </c>
      <c r="L19" s="3" t="s">
        <v>238</v>
      </c>
      <c r="M19" s="3" t="s">
        <v>231</v>
      </c>
      <c r="N19" s="5">
        <v>250</v>
      </c>
      <c r="O19" s="8">
        <f>+N19/250</f>
        <v>1</v>
      </c>
      <c r="P19" s="6" t="str">
        <f>IF(O19&lt;=0.15,"1",IF(AND(O19&gt;0.15,O19&lt;0.3),"2",IF(AND(O19&gt;=0.3),"3")))</f>
        <v>3</v>
      </c>
      <c r="Q19" s="5">
        <v>1</v>
      </c>
      <c r="R19" s="5">
        <v>2</v>
      </c>
      <c r="S19" s="5">
        <f t="shared" ref="S19" si="10">+(P19*0.2)+(Q19*0.5)+(R19*0.3)</f>
        <v>1.7000000000000002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ref="Y19" si="11">+X19*S19</f>
        <v>1.7000000000000002</v>
      </c>
      <c r="Z19" s="10" t="str">
        <f t="shared" ref="Z19" si="12">IF(Y19&lt;=3,"ACEPTABLE",IF(AND(Y19&gt;3,Y19&lt;6),"MODERADO",IF(AND(Y19&gt;=6),"SIGNIFICATIVO")))</f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62.4" customHeight="1" x14ac:dyDescent="0.25">
      <c r="A20" s="149"/>
      <c r="B20" s="152"/>
      <c r="C20" s="12" t="s">
        <v>0</v>
      </c>
      <c r="D20" s="12" t="s">
        <v>244</v>
      </c>
      <c r="E20" s="27">
        <f t="shared" ref="E20:E28" si="13">IF(N20&gt;200,1,0)</f>
        <v>0</v>
      </c>
      <c r="F20" s="27">
        <v>0</v>
      </c>
      <c r="G20" s="27">
        <v>1</v>
      </c>
      <c r="H20" s="9" t="s">
        <v>243</v>
      </c>
      <c r="I20" s="9" t="s">
        <v>245</v>
      </c>
      <c r="J20" s="4" t="s">
        <v>25</v>
      </c>
      <c r="K20" s="3" t="s">
        <v>241</v>
      </c>
      <c r="L20" s="3" t="s">
        <v>245</v>
      </c>
      <c r="M20" s="3" t="s">
        <v>231</v>
      </c>
      <c r="N20" s="5">
        <v>5</v>
      </c>
      <c r="O20" s="8">
        <f>+N20/250</f>
        <v>0.02</v>
      </c>
      <c r="P20" s="6" t="str">
        <f>IF(O20&lt;=0.15,"1",IF(AND(O20&gt;0.15,O20&lt;0.3),"2",IF(AND(O20&gt;=0.3),"3")))</f>
        <v>1</v>
      </c>
      <c r="Q20" s="5">
        <v>2</v>
      </c>
      <c r="R20" s="5">
        <v>3</v>
      </c>
      <c r="S20" s="5">
        <f t="shared" ref="S20" si="14">+(P20*0.2)+(Q20*0.5)+(R20*0.3)</f>
        <v>2.0999999999999996</v>
      </c>
      <c r="T20" s="6" t="str">
        <f t="shared" ref="T20" si="15">IF(S20&lt;=2,"BAJO",IF(AND(S20&gt;2,S20&lt;2.5),"MEDIO",IF(AND(S20&gt;=2.5),"ALTO")))</f>
        <v>MEDIO</v>
      </c>
      <c r="U20" s="7" t="s">
        <v>68</v>
      </c>
      <c r="V20" s="5" t="s">
        <v>153</v>
      </c>
      <c r="W20" s="7" t="s">
        <v>83</v>
      </c>
      <c r="X20" s="5">
        <v>1</v>
      </c>
      <c r="Y20" s="5">
        <f t="shared" ref="Y20" si="16">+X20*S20</f>
        <v>2.0999999999999996</v>
      </c>
      <c r="Z20" s="10" t="str">
        <f t="shared" ref="Z20" si="17">IF(Y20&lt;=3,"ACEPTABLE",IF(AND(Y20&gt;3,Y20&lt;6),"MODERADO",IF(AND(Y20&gt;=6),"SIGNIFICATIVO")))</f>
        <v>ACEPTABLE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0</v>
      </c>
    </row>
    <row r="21" spans="1:32" ht="61.2" x14ac:dyDescent="0.25">
      <c r="A21" s="149"/>
      <c r="B21" s="152"/>
      <c r="C21" s="12" t="s">
        <v>0</v>
      </c>
      <c r="D21" s="12" t="s">
        <v>244</v>
      </c>
      <c r="E21" s="27">
        <f t="shared" si="13"/>
        <v>0</v>
      </c>
      <c r="F21" s="27">
        <f t="shared" ref="F21:F28" si="18">IF(N21&lt;200,1,0)</f>
        <v>1</v>
      </c>
      <c r="G21" s="27">
        <v>0</v>
      </c>
      <c r="H21" s="9" t="s">
        <v>246</v>
      </c>
      <c r="I21" s="9" t="s">
        <v>242</v>
      </c>
      <c r="J21" s="4" t="s">
        <v>25</v>
      </c>
      <c r="K21" s="3" t="s">
        <v>257</v>
      </c>
      <c r="L21" s="3" t="s">
        <v>265</v>
      </c>
      <c r="M21" s="3" t="s">
        <v>231</v>
      </c>
      <c r="N21" s="5">
        <v>1</v>
      </c>
      <c r="O21" s="8">
        <f t="shared" ref="O21:O28" si="19">+N21/250</f>
        <v>4.0000000000000001E-3</v>
      </c>
      <c r="P21" s="6" t="str">
        <f t="shared" ref="P21:P28" si="20">IF(O21&lt;=0.15,"1",IF(AND(O21&gt;0.15,O21&lt;0.3),"2",IF(AND(O21&gt;=0.3),"3")))</f>
        <v>1</v>
      </c>
      <c r="Q21" s="5">
        <v>2</v>
      </c>
      <c r="R21" s="5">
        <v>2</v>
      </c>
      <c r="S21" s="5">
        <f t="shared" ref="S21:S28" si="21">+(P21*0.2)+(Q21*0.5)+(R21*0.3)</f>
        <v>1.7999999999999998</v>
      </c>
      <c r="T21" s="6" t="str">
        <f t="shared" ref="T21:T28" si="22">IF(S21&lt;=2,"BAJO",IF(AND(S21&gt;2,S21&lt;2.5),"MEDIO",IF(AND(S21&gt;=2.5),"ALTO")))</f>
        <v>BAJO</v>
      </c>
      <c r="U21" s="7" t="s">
        <v>68</v>
      </c>
      <c r="V21" s="5" t="s">
        <v>153</v>
      </c>
      <c r="W21" s="7" t="s">
        <v>83</v>
      </c>
      <c r="X21" s="5">
        <v>1</v>
      </c>
      <c r="Y21" s="5">
        <f t="shared" ref="Y21:Y28" si="23">+X21*S21</f>
        <v>1.7999999999999998</v>
      </c>
      <c r="Z21" s="10" t="str">
        <f t="shared" ref="Z21:Z28" si="24">IF(Y21&lt;=3,"ACEPTABLE",IF(AND(Y21&gt;3,Y21&lt;6),"MODERADO",IF(AND(Y21&gt;=6),"SIGNIFICATIVO")))</f>
        <v>ACEPTABLE</v>
      </c>
      <c r="AA21" s="5">
        <v>0</v>
      </c>
      <c r="AB21" s="5">
        <v>1</v>
      </c>
      <c r="AC21" s="5">
        <v>0</v>
      </c>
      <c r="AD21" s="5">
        <v>0</v>
      </c>
      <c r="AE21" s="5">
        <v>0</v>
      </c>
      <c r="AF21" s="5">
        <v>0</v>
      </c>
    </row>
    <row r="22" spans="1:32" ht="91.8" x14ac:dyDescent="0.25">
      <c r="A22" s="149"/>
      <c r="B22" s="152"/>
      <c r="C22" s="12" t="s">
        <v>24</v>
      </c>
      <c r="D22" s="12" t="s">
        <v>149</v>
      </c>
      <c r="E22" s="27">
        <f t="shared" si="13"/>
        <v>1</v>
      </c>
      <c r="F22" s="27">
        <f t="shared" si="18"/>
        <v>0</v>
      </c>
      <c r="G22" s="27">
        <v>0</v>
      </c>
      <c r="H22" s="9" t="s">
        <v>247</v>
      </c>
      <c r="I22" s="9" t="s">
        <v>242</v>
      </c>
      <c r="J22" s="4" t="s">
        <v>25</v>
      </c>
      <c r="K22" s="3" t="s">
        <v>258</v>
      </c>
      <c r="L22" s="3" t="s">
        <v>266</v>
      </c>
      <c r="M22" s="3" t="s">
        <v>231</v>
      </c>
      <c r="N22" s="5">
        <v>250</v>
      </c>
      <c r="O22" s="8">
        <f t="shared" si="19"/>
        <v>1</v>
      </c>
      <c r="P22" s="6" t="str">
        <f t="shared" si="20"/>
        <v>3</v>
      </c>
      <c r="Q22" s="5">
        <v>2</v>
      </c>
      <c r="R22" s="5">
        <v>2</v>
      </c>
      <c r="S22" s="5">
        <f t="shared" si="21"/>
        <v>2.2000000000000002</v>
      </c>
      <c r="T22" s="6" t="str">
        <f t="shared" si="22"/>
        <v>MEDIO</v>
      </c>
      <c r="U22" s="7" t="s">
        <v>68</v>
      </c>
      <c r="V22" s="5" t="s">
        <v>153</v>
      </c>
      <c r="W22" s="7" t="s">
        <v>83</v>
      </c>
      <c r="X22" s="5">
        <v>1</v>
      </c>
      <c r="Y22" s="5">
        <f t="shared" si="23"/>
        <v>2.2000000000000002</v>
      </c>
      <c r="Z22" s="10" t="str">
        <f t="shared" si="24"/>
        <v>ACEPTABLE</v>
      </c>
      <c r="AA22" s="5">
        <v>0</v>
      </c>
      <c r="AB22" s="5">
        <v>1</v>
      </c>
      <c r="AC22" s="5">
        <v>0</v>
      </c>
      <c r="AD22" s="5">
        <v>0</v>
      </c>
      <c r="AE22" s="5">
        <v>0</v>
      </c>
      <c r="AF22" s="5">
        <v>0</v>
      </c>
    </row>
    <row r="23" spans="1:32" ht="60.6" x14ac:dyDescent="0.25">
      <c r="A23" s="149"/>
      <c r="B23" s="152"/>
      <c r="C23" s="12" t="s">
        <v>24</v>
      </c>
      <c r="D23" s="12" t="s">
        <v>149</v>
      </c>
      <c r="E23" s="27">
        <f t="shared" si="13"/>
        <v>0</v>
      </c>
      <c r="F23" s="27">
        <v>0</v>
      </c>
      <c r="G23" s="27">
        <v>1</v>
      </c>
      <c r="H23" s="9" t="s">
        <v>248</v>
      </c>
      <c r="I23" s="9" t="s">
        <v>242</v>
      </c>
      <c r="J23" s="4" t="s">
        <v>25</v>
      </c>
      <c r="K23" s="3" t="s">
        <v>259</v>
      </c>
      <c r="L23" s="3" t="s">
        <v>241</v>
      </c>
      <c r="M23" s="3" t="s">
        <v>231</v>
      </c>
      <c r="N23" s="5">
        <v>10</v>
      </c>
      <c r="O23" s="8">
        <f t="shared" si="19"/>
        <v>0.04</v>
      </c>
      <c r="P23" s="6" t="str">
        <f t="shared" si="20"/>
        <v>1</v>
      </c>
      <c r="Q23" s="5">
        <v>2</v>
      </c>
      <c r="R23" s="5">
        <v>2</v>
      </c>
      <c r="S23" s="5">
        <f t="shared" si="21"/>
        <v>1.7999999999999998</v>
      </c>
      <c r="T23" s="6" t="str">
        <f t="shared" si="22"/>
        <v>BAJO</v>
      </c>
      <c r="U23" s="7" t="s">
        <v>68</v>
      </c>
      <c r="V23" s="5" t="s">
        <v>153</v>
      </c>
      <c r="W23" s="7" t="s">
        <v>83</v>
      </c>
      <c r="X23" s="5">
        <v>1</v>
      </c>
      <c r="Y23" s="5">
        <f t="shared" si="23"/>
        <v>1.7999999999999998</v>
      </c>
      <c r="Z23" s="10" t="str">
        <f t="shared" si="24"/>
        <v>ACEPTABLE</v>
      </c>
      <c r="AA23" s="5">
        <v>0</v>
      </c>
      <c r="AB23" s="5">
        <v>1</v>
      </c>
      <c r="AC23" s="5">
        <v>0</v>
      </c>
      <c r="AD23" s="5">
        <v>0</v>
      </c>
      <c r="AE23" s="5">
        <v>0</v>
      </c>
      <c r="AF23" s="5">
        <v>0</v>
      </c>
    </row>
    <row r="24" spans="1:32" ht="61.2" x14ac:dyDescent="0.25">
      <c r="A24" s="149"/>
      <c r="B24" s="152"/>
      <c r="C24" s="12" t="s">
        <v>24</v>
      </c>
      <c r="D24" s="12" t="s">
        <v>149</v>
      </c>
      <c r="E24" s="27">
        <f t="shared" si="13"/>
        <v>1</v>
      </c>
      <c r="F24" s="27">
        <f t="shared" si="18"/>
        <v>0</v>
      </c>
      <c r="G24" s="27">
        <v>0</v>
      </c>
      <c r="H24" s="9" t="s">
        <v>249</v>
      </c>
      <c r="I24" s="9" t="s">
        <v>254</v>
      </c>
      <c r="J24" s="4" t="s">
        <v>25</v>
      </c>
      <c r="K24" s="3" t="s">
        <v>260</v>
      </c>
      <c r="L24" s="3" t="s">
        <v>266</v>
      </c>
      <c r="M24" s="3" t="s">
        <v>231</v>
      </c>
      <c r="N24" s="5">
        <v>250</v>
      </c>
      <c r="O24" s="8">
        <f t="shared" si="19"/>
        <v>1</v>
      </c>
      <c r="P24" s="6" t="str">
        <f t="shared" si="20"/>
        <v>3</v>
      </c>
      <c r="Q24" s="5">
        <v>2</v>
      </c>
      <c r="R24" s="5">
        <v>2</v>
      </c>
      <c r="S24" s="5">
        <f t="shared" si="21"/>
        <v>2.2000000000000002</v>
      </c>
      <c r="T24" s="6" t="str">
        <f t="shared" si="22"/>
        <v>MEDIO</v>
      </c>
      <c r="U24" s="7" t="s">
        <v>68</v>
      </c>
      <c r="V24" s="5" t="s">
        <v>153</v>
      </c>
      <c r="W24" s="7" t="s">
        <v>83</v>
      </c>
      <c r="X24" s="5">
        <v>1</v>
      </c>
      <c r="Y24" s="5">
        <f t="shared" si="23"/>
        <v>2.2000000000000002</v>
      </c>
      <c r="Z24" s="10" t="str">
        <f t="shared" si="24"/>
        <v>ACEPTABLE</v>
      </c>
      <c r="AA24" s="5">
        <v>0</v>
      </c>
      <c r="AB24" s="5">
        <v>1</v>
      </c>
      <c r="AC24" s="5">
        <v>0</v>
      </c>
      <c r="AD24" s="5">
        <v>0</v>
      </c>
      <c r="AE24" s="5">
        <v>0</v>
      </c>
      <c r="AF24" s="5">
        <v>0</v>
      </c>
    </row>
    <row r="25" spans="1:32" ht="60.6" x14ac:dyDescent="0.25">
      <c r="A25" s="149"/>
      <c r="B25" s="152"/>
      <c r="C25" s="12" t="s">
        <v>0</v>
      </c>
      <c r="D25" s="12" t="s">
        <v>244</v>
      </c>
      <c r="E25" s="27">
        <v>0</v>
      </c>
      <c r="F25" s="27">
        <f t="shared" si="18"/>
        <v>0</v>
      </c>
      <c r="G25" s="27">
        <v>1</v>
      </c>
      <c r="H25" s="9" t="s">
        <v>250</v>
      </c>
      <c r="I25" s="9" t="s">
        <v>242</v>
      </c>
      <c r="J25" s="4" t="s">
        <v>25</v>
      </c>
      <c r="K25" s="3" t="s">
        <v>261</v>
      </c>
      <c r="L25" s="3" t="s">
        <v>265</v>
      </c>
      <c r="M25" s="3" t="s">
        <v>231</v>
      </c>
      <c r="N25" s="5">
        <v>250</v>
      </c>
      <c r="O25" s="8">
        <f t="shared" si="19"/>
        <v>1</v>
      </c>
      <c r="P25" s="6" t="str">
        <f t="shared" si="20"/>
        <v>3</v>
      </c>
      <c r="Q25" s="5">
        <v>2</v>
      </c>
      <c r="R25" s="5">
        <v>2</v>
      </c>
      <c r="S25" s="5">
        <f t="shared" si="21"/>
        <v>2.2000000000000002</v>
      </c>
      <c r="T25" s="6" t="str">
        <f t="shared" si="22"/>
        <v>MEDIO</v>
      </c>
      <c r="U25" s="7" t="s">
        <v>68</v>
      </c>
      <c r="V25" s="5" t="s">
        <v>153</v>
      </c>
      <c r="W25" s="7" t="s">
        <v>83</v>
      </c>
      <c r="X25" s="5">
        <v>1</v>
      </c>
      <c r="Y25" s="5">
        <f t="shared" si="23"/>
        <v>2.2000000000000002</v>
      </c>
      <c r="Z25" s="10" t="str">
        <f t="shared" si="24"/>
        <v>ACEPTABLE</v>
      </c>
      <c r="AA25" s="5">
        <v>0</v>
      </c>
      <c r="AB25" s="5">
        <v>1</v>
      </c>
      <c r="AC25" s="5">
        <v>0</v>
      </c>
      <c r="AD25" s="5">
        <v>0</v>
      </c>
      <c r="AE25" s="5">
        <v>0</v>
      </c>
      <c r="AF25" s="5">
        <v>0</v>
      </c>
    </row>
    <row r="26" spans="1:32" ht="60.6" x14ac:dyDescent="0.25">
      <c r="A26" s="149"/>
      <c r="B26" s="152"/>
      <c r="C26" s="12" t="s">
        <v>24</v>
      </c>
      <c r="D26" s="12" t="s">
        <v>256</v>
      </c>
      <c r="E26" s="27">
        <f t="shared" si="13"/>
        <v>0</v>
      </c>
      <c r="F26" s="27">
        <v>0</v>
      </c>
      <c r="G26" s="27">
        <v>1</v>
      </c>
      <c r="H26" s="9" t="s">
        <v>251</v>
      </c>
      <c r="I26" s="9" t="s">
        <v>242</v>
      </c>
      <c r="J26" s="4" t="s">
        <v>25</v>
      </c>
      <c r="K26" s="3" t="s">
        <v>262</v>
      </c>
      <c r="L26" s="3" t="s">
        <v>265</v>
      </c>
      <c r="M26" s="3" t="s">
        <v>231</v>
      </c>
      <c r="N26" s="5">
        <v>25</v>
      </c>
      <c r="O26" s="8">
        <f t="shared" si="19"/>
        <v>0.1</v>
      </c>
      <c r="P26" s="6" t="str">
        <f t="shared" si="20"/>
        <v>1</v>
      </c>
      <c r="Q26" s="5">
        <v>2</v>
      </c>
      <c r="R26" s="5">
        <v>2</v>
      </c>
      <c r="S26" s="5">
        <f t="shared" si="21"/>
        <v>1.7999999999999998</v>
      </c>
      <c r="T26" s="6" t="str">
        <f t="shared" si="22"/>
        <v>BAJO</v>
      </c>
      <c r="U26" s="7" t="s">
        <v>68</v>
      </c>
      <c r="V26" s="5" t="s">
        <v>153</v>
      </c>
      <c r="W26" s="7" t="s">
        <v>83</v>
      </c>
      <c r="X26" s="5">
        <v>1</v>
      </c>
      <c r="Y26" s="5">
        <f t="shared" si="23"/>
        <v>1.7999999999999998</v>
      </c>
      <c r="Z26" s="10" t="str">
        <f t="shared" si="24"/>
        <v>ACEPTABLE</v>
      </c>
      <c r="AA26" s="5">
        <v>0</v>
      </c>
      <c r="AB26" s="5">
        <v>1</v>
      </c>
      <c r="AC26" s="5">
        <v>0</v>
      </c>
      <c r="AD26" s="5">
        <v>0</v>
      </c>
      <c r="AE26" s="5">
        <v>0</v>
      </c>
      <c r="AF26" s="5">
        <v>0</v>
      </c>
    </row>
    <row r="27" spans="1:32" ht="71.400000000000006" x14ac:dyDescent="0.25">
      <c r="A27" s="149"/>
      <c r="B27" s="152"/>
      <c r="C27" s="12" t="s">
        <v>0</v>
      </c>
      <c r="D27" s="12" t="s">
        <v>244</v>
      </c>
      <c r="E27" s="27">
        <f t="shared" si="13"/>
        <v>0</v>
      </c>
      <c r="F27" s="27">
        <v>0</v>
      </c>
      <c r="G27" s="27">
        <v>1</v>
      </c>
      <c r="H27" s="9" t="s">
        <v>252</v>
      </c>
      <c r="I27" s="9" t="s">
        <v>255</v>
      </c>
      <c r="J27" s="4" t="s">
        <v>25</v>
      </c>
      <c r="K27" s="3" t="s">
        <v>263</v>
      </c>
      <c r="L27" s="3" t="s">
        <v>265</v>
      </c>
      <c r="M27" s="3" t="s">
        <v>231</v>
      </c>
      <c r="N27" s="5">
        <v>1</v>
      </c>
      <c r="O27" s="8">
        <f t="shared" si="19"/>
        <v>4.0000000000000001E-3</v>
      </c>
      <c r="P27" s="6" t="str">
        <f t="shared" si="20"/>
        <v>1</v>
      </c>
      <c r="Q27" s="5">
        <v>2</v>
      </c>
      <c r="R27" s="5">
        <v>2</v>
      </c>
      <c r="S27" s="5">
        <f t="shared" si="21"/>
        <v>1.7999999999999998</v>
      </c>
      <c r="T27" s="6" t="str">
        <f t="shared" si="22"/>
        <v>BAJO</v>
      </c>
      <c r="U27" s="7" t="s">
        <v>68</v>
      </c>
      <c r="V27" s="5" t="s">
        <v>153</v>
      </c>
      <c r="W27" s="7" t="s">
        <v>83</v>
      </c>
      <c r="X27" s="5">
        <v>1</v>
      </c>
      <c r="Y27" s="5">
        <f t="shared" si="23"/>
        <v>1.7999999999999998</v>
      </c>
      <c r="Z27" s="10" t="str">
        <f t="shared" si="24"/>
        <v>ACEPTABLE</v>
      </c>
      <c r="AA27" s="5">
        <v>0</v>
      </c>
      <c r="AB27" s="5">
        <v>1</v>
      </c>
      <c r="AC27" s="5">
        <v>0</v>
      </c>
      <c r="AD27" s="5">
        <v>0</v>
      </c>
      <c r="AE27" s="5">
        <v>0</v>
      </c>
      <c r="AF27" s="5">
        <v>0</v>
      </c>
    </row>
    <row r="28" spans="1:32" ht="60.6" x14ac:dyDescent="0.25">
      <c r="A28" s="149"/>
      <c r="B28" s="152"/>
      <c r="C28" s="12" t="s">
        <v>24</v>
      </c>
      <c r="D28" s="12" t="s">
        <v>256</v>
      </c>
      <c r="E28" s="27">
        <f t="shared" si="13"/>
        <v>0</v>
      </c>
      <c r="F28" s="27">
        <f t="shared" si="18"/>
        <v>1</v>
      </c>
      <c r="G28" s="27">
        <v>0</v>
      </c>
      <c r="H28" s="9" t="s">
        <v>253</v>
      </c>
      <c r="I28" s="9" t="s">
        <v>242</v>
      </c>
      <c r="J28" s="4" t="s">
        <v>25</v>
      </c>
      <c r="K28" s="3" t="s">
        <v>264</v>
      </c>
      <c r="L28" s="3" t="s">
        <v>265</v>
      </c>
      <c r="M28" s="3" t="s">
        <v>231</v>
      </c>
      <c r="N28" s="5">
        <v>25</v>
      </c>
      <c r="O28" s="8">
        <f t="shared" si="19"/>
        <v>0.1</v>
      </c>
      <c r="P28" s="6" t="str">
        <f t="shared" si="20"/>
        <v>1</v>
      </c>
      <c r="Q28" s="5">
        <v>2</v>
      </c>
      <c r="R28" s="5">
        <v>2</v>
      </c>
      <c r="S28" s="5">
        <f t="shared" si="21"/>
        <v>1.7999999999999998</v>
      </c>
      <c r="T28" s="6" t="str">
        <f t="shared" si="22"/>
        <v>BAJO</v>
      </c>
      <c r="U28" s="7" t="s">
        <v>68</v>
      </c>
      <c r="V28" s="5" t="s">
        <v>153</v>
      </c>
      <c r="W28" s="7" t="s">
        <v>83</v>
      </c>
      <c r="X28" s="5">
        <v>1</v>
      </c>
      <c r="Y28" s="5">
        <f t="shared" si="23"/>
        <v>1.7999999999999998</v>
      </c>
      <c r="Z28" s="10" t="str">
        <f t="shared" si="24"/>
        <v>ACEPTABLE</v>
      </c>
      <c r="AA28" s="5">
        <v>0</v>
      </c>
      <c r="AB28" s="5">
        <v>1</v>
      </c>
      <c r="AC28" s="5">
        <v>0</v>
      </c>
      <c r="AD28" s="5">
        <v>0</v>
      </c>
      <c r="AE28" s="5">
        <v>0</v>
      </c>
      <c r="AF28" s="5">
        <v>0</v>
      </c>
    </row>
    <row r="29" spans="1:32" ht="60.6" x14ac:dyDescent="0.25">
      <c r="A29" s="149"/>
      <c r="B29" s="152"/>
      <c r="C29" s="12" t="s">
        <v>24</v>
      </c>
      <c r="D29" s="12" t="s">
        <v>149</v>
      </c>
      <c r="E29" s="27">
        <f t="shared" si="2"/>
        <v>1</v>
      </c>
      <c r="F29" s="27">
        <f t="shared" si="3"/>
        <v>0</v>
      </c>
      <c r="G29" s="27">
        <v>0</v>
      </c>
      <c r="H29" s="9" t="s">
        <v>31</v>
      </c>
      <c r="I29" s="9" t="s">
        <v>42</v>
      </c>
      <c r="J29" s="4" t="s">
        <v>25</v>
      </c>
      <c r="K29" s="3" t="s">
        <v>35</v>
      </c>
      <c r="L29" s="3" t="s">
        <v>35</v>
      </c>
      <c r="M29" s="3" t="s">
        <v>234</v>
      </c>
      <c r="N29" s="5">
        <v>250</v>
      </c>
      <c r="O29" s="8">
        <f>+N29/250</f>
        <v>1</v>
      </c>
      <c r="P29" s="6" t="str">
        <f>IF(O29&lt;=0.15,"1",IF(AND(O29&gt;0.15,O29&lt;0.3),"2",IF(AND(O29&gt;=0.3),"3")))</f>
        <v>3</v>
      </c>
      <c r="Q29" s="5">
        <v>2</v>
      </c>
      <c r="R29" s="5">
        <v>1</v>
      </c>
      <c r="S29" s="5">
        <f t="shared" si="0"/>
        <v>1.9000000000000001</v>
      </c>
      <c r="T29" s="6" t="str">
        <f t="shared" si="1"/>
        <v>BAJO</v>
      </c>
      <c r="U29" s="7" t="s">
        <v>53</v>
      </c>
      <c r="V29" s="5" t="s">
        <v>153</v>
      </c>
      <c r="W29" s="7" t="s">
        <v>54</v>
      </c>
      <c r="X29" s="5">
        <v>1</v>
      </c>
      <c r="Y29" s="5">
        <f>+X29*S29</f>
        <v>1.9000000000000001</v>
      </c>
      <c r="Z29" s="10" t="str">
        <f>IF(Y29&lt;=3,"ACEPTABLE",IF(AND(Y29&gt;3,Y29&lt;6),"MODERADO",IF(AND(Y29&gt;=6),"SIGNIFICATIVO")))</f>
        <v>ACEPTABLE</v>
      </c>
      <c r="AA29" s="5">
        <v>0</v>
      </c>
      <c r="AB29" s="5">
        <v>1</v>
      </c>
      <c r="AC29" s="5">
        <v>0</v>
      </c>
      <c r="AD29" s="5">
        <v>0</v>
      </c>
      <c r="AE29" s="5">
        <v>1</v>
      </c>
      <c r="AF29" s="5">
        <v>1</v>
      </c>
    </row>
    <row r="30" spans="1:32" ht="60.6" x14ac:dyDescent="0.25">
      <c r="A30" s="149"/>
      <c r="B30" s="152"/>
      <c r="C30" s="12" t="s">
        <v>24</v>
      </c>
      <c r="D30" s="12" t="s">
        <v>149</v>
      </c>
      <c r="E30" s="27">
        <f t="shared" si="2"/>
        <v>0</v>
      </c>
      <c r="F30" s="27">
        <f t="shared" si="3"/>
        <v>1</v>
      </c>
      <c r="G30" s="27">
        <v>0</v>
      </c>
      <c r="H30" s="9" t="s">
        <v>31</v>
      </c>
      <c r="I30" s="9" t="s">
        <v>42</v>
      </c>
      <c r="J30" s="4" t="s">
        <v>25</v>
      </c>
      <c r="K30" s="3" t="s">
        <v>43</v>
      </c>
      <c r="L30" s="3" t="s">
        <v>69</v>
      </c>
      <c r="M30" s="3" t="s">
        <v>234</v>
      </c>
      <c r="N30" s="5">
        <v>3</v>
      </c>
      <c r="O30" s="8">
        <f t="shared" ref="O30:O48" si="25">+N30/250</f>
        <v>1.2E-2</v>
      </c>
      <c r="P30" s="6" t="str">
        <f t="shared" ref="P30:P48" si="26">IF(O30&lt;=0.15,"1",IF(AND(O30&gt;0.15,O30&lt;0.3),"2",IF(AND(O30&gt;=0.3),"3")))</f>
        <v>1</v>
      </c>
      <c r="Q30" s="5">
        <v>2</v>
      </c>
      <c r="R30" s="5">
        <v>2</v>
      </c>
      <c r="S30" s="5">
        <f t="shared" si="0"/>
        <v>1.7999999999999998</v>
      </c>
      <c r="T30" s="6" t="str">
        <f t="shared" si="1"/>
        <v>BAJO</v>
      </c>
      <c r="U30" s="7" t="s">
        <v>91</v>
      </c>
      <c r="V30" s="5" t="s">
        <v>153</v>
      </c>
      <c r="W30" s="7" t="s">
        <v>55</v>
      </c>
      <c r="X30" s="5">
        <v>1</v>
      </c>
      <c r="Y30" s="5">
        <f t="shared" ref="Y30:Y48" si="27">+X30*S30</f>
        <v>1.7999999999999998</v>
      </c>
      <c r="Z30" s="10" t="str">
        <f t="shared" ref="Z30:Z35" si="28">IF(Y30&lt;=3,"ACEPTABLE",IF(AND(Y30&gt;3,Y30&lt;6),"MODERADO",IF(AND(Y30&gt;=6),"SIGNIFICATIVO")))</f>
        <v>ACEPTABLE</v>
      </c>
      <c r="AA30" s="5">
        <v>0</v>
      </c>
      <c r="AB30" s="5">
        <v>1</v>
      </c>
      <c r="AC30" s="5">
        <v>0</v>
      </c>
      <c r="AD30" s="5">
        <v>1</v>
      </c>
      <c r="AE30" s="5">
        <v>1</v>
      </c>
      <c r="AF30" s="5">
        <v>1</v>
      </c>
    </row>
    <row r="31" spans="1:32" ht="60.6" x14ac:dyDescent="0.25">
      <c r="A31" s="149"/>
      <c r="B31" s="152"/>
      <c r="C31" s="12" t="s">
        <v>24</v>
      </c>
      <c r="D31" s="12" t="s">
        <v>149</v>
      </c>
      <c r="E31" s="27">
        <f t="shared" si="2"/>
        <v>1</v>
      </c>
      <c r="F31" s="27">
        <f t="shared" si="3"/>
        <v>0</v>
      </c>
      <c r="G31" s="27">
        <v>0</v>
      </c>
      <c r="H31" s="9" t="s">
        <v>31</v>
      </c>
      <c r="I31" s="9" t="s">
        <v>41</v>
      </c>
      <c r="J31" s="4" t="s">
        <v>25</v>
      </c>
      <c r="K31" s="3" t="s">
        <v>126</v>
      </c>
      <c r="L31" s="3" t="s">
        <v>150</v>
      </c>
      <c r="M31" s="3" t="s">
        <v>171</v>
      </c>
      <c r="N31" s="5">
        <v>250</v>
      </c>
      <c r="O31" s="8">
        <f t="shared" si="25"/>
        <v>1</v>
      </c>
      <c r="P31" s="6" t="str">
        <f t="shared" si="26"/>
        <v>3</v>
      </c>
      <c r="Q31" s="5">
        <v>1</v>
      </c>
      <c r="R31" s="5">
        <v>1</v>
      </c>
      <c r="S31" s="5">
        <f t="shared" si="0"/>
        <v>1.4000000000000001</v>
      </c>
      <c r="T31" s="6" t="str">
        <f t="shared" si="1"/>
        <v>BAJO</v>
      </c>
      <c r="U31" s="7" t="s">
        <v>99</v>
      </c>
      <c r="V31" s="5" t="s">
        <v>155</v>
      </c>
      <c r="W31" s="7" t="s">
        <v>96</v>
      </c>
      <c r="X31" s="5">
        <v>2</v>
      </c>
      <c r="Y31" s="5">
        <f t="shared" si="27"/>
        <v>2.8000000000000003</v>
      </c>
      <c r="Z31" s="10" t="str">
        <f t="shared" si="28"/>
        <v>ACEPTABLE</v>
      </c>
      <c r="AA31" s="5">
        <v>0</v>
      </c>
      <c r="AB31" s="5">
        <v>1</v>
      </c>
      <c r="AC31" s="5">
        <v>1</v>
      </c>
      <c r="AD31" s="5">
        <v>1</v>
      </c>
      <c r="AE31" s="5">
        <v>1</v>
      </c>
      <c r="AF31" s="5">
        <v>1</v>
      </c>
    </row>
    <row r="32" spans="1:32" ht="60.6" x14ac:dyDescent="0.25">
      <c r="A32" s="149"/>
      <c r="B32" s="152"/>
      <c r="C32" s="12" t="s">
        <v>24</v>
      </c>
      <c r="D32" s="12" t="s">
        <v>149</v>
      </c>
      <c r="E32" s="27">
        <f t="shared" si="2"/>
        <v>1</v>
      </c>
      <c r="F32" s="27">
        <f t="shared" si="3"/>
        <v>0</v>
      </c>
      <c r="G32" s="27">
        <v>0</v>
      </c>
      <c r="H32" s="9" t="s">
        <v>33</v>
      </c>
      <c r="I32" s="9" t="s">
        <v>56</v>
      </c>
      <c r="J32" s="4" t="s">
        <v>25</v>
      </c>
      <c r="K32" s="3" t="s">
        <v>39</v>
      </c>
      <c r="L32" s="3" t="s">
        <v>49</v>
      </c>
      <c r="M32" s="3" t="s">
        <v>171</v>
      </c>
      <c r="N32" s="5">
        <v>250</v>
      </c>
      <c r="O32" s="8">
        <f t="shared" si="25"/>
        <v>1</v>
      </c>
      <c r="P32" s="6" t="str">
        <f t="shared" si="26"/>
        <v>3</v>
      </c>
      <c r="Q32" s="5">
        <v>1</v>
      </c>
      <c r="R32" s="5">
        <v>1</v>
      </c>
      <c r="S32" s="5">
        <f t="shared" si="0"/>
        <v>1.4000000000000001</v>
      </c>
      <c r="T32" s="6" t="str">
        <f t="shared" si="1"/>
        <v>BAJO</v>
      </c>
      <c r="U32" s="7" t="s">
        <v>22</v>
      </c>
      <c r="V32" s="5" t="s">
        <v>153</v>
      </c>
      <c r="W32" s="7" t="s">
        <v>85</v>
      </c>
      <c r="X32" s="5">
        <v>1</v>
      </c>
      <c r="Y32" s="5">
        <f t="shared" si="27"/>
        <v>1.4000000000000001</v>
      </c>
      <c r="Z32" s="10" t="str">
        <f t="shared" si="28"/>
        <v>ACEPTABLE</v>
      </c>
      <c r="AA32" s="5">
        <v>0</v>
      </c>
      <c r="AB32" s="5">
        <v>1</v>
      </c>
      <c r="AC32" s="5">
        <v>1</v>
      </c>
      <c r="AD32" s="5">
        <v>1</v>
      </c>
      <c r="AE32" s="5">
        <v>1</v>
      </c>
      <c r="AF32" s="5">
        <v>1</v>
      </c>
    </row>
    <row r="33" spans="1:32" ht="60.6" x14ac:dyDescent="0.25">
      <c r="A33" s="149"/>
      <c r="B33" s="152"/>
      <c r="C33" s="12" t="s">
        <v>24</v>
      </c>
      <c r="D33" s="12" t="s">
        <v>149</v>
      </c>
      <c r="E33" s="27">
        <f t="shared" si="2"/>
        <v>0</v>
      </c>
      <c r="F33" s="27">
        <f t="shared" si="3"/>
        <v>1</v>
      </c>
      <c r="G33" s="27">
        <v>0</v>
      </c>
      <c r="H33" s="9" t="s">
        <v>33</v>
      </c>
      <c r="I33" s="9" t="s">
        <v>57</v>
      </c>
      <c r="J33" s="4" t="s">
        <v>25</v>
      </c>
      <c r="K33" s="3" t="s">
        <v>37</v>
      </c>
      <c r="L33" s="3" t="s">
        <v>48</v>
      </c>
      <c r="M33" s="3" t="s">
        <v>234</v>
      </c>
      <c r="N33" s="5">
        <v>12</v>
      </c>
      <c r="O33" s="8">
        <f t="shared" si="25"/>
        <v>4.8000000000000001E-2</v>
      </c>
      <c r="P33" s="6" t="str">
        <f t="shared" si="26"/>
        <v>1</v>
      </c>
      <c r="Q33" s="5">
        <v>2</v>
      </c>
      <c r="R33" s="5">
        <v>2</v>
      </c>
      <c r="S33" s="5">
        <f t="shared" si="0"/>
        <v>1.7999999999999998</v>
      </c>
      <c r="T33" s="6" t="str">
        <f t="shared" si="1"/>
        <v>BAJO</v>
      </c>
      <c r="U33" s="7" t="s">
        <v>92</v>
      </c>
      <c r="V33" s="5" t="s">
        <v>153</v>
      </c>
      <c r="W33" s="7" t="s">
        <v>54</v>
      </c>
      <c r="X33" s="5">
        <v>1</v>
      </c>
      <c r="Y33" s="5">
        <f t="shared" si="27"/>
        <v>1.7999999999999998</v>
      </c>
      <c r="Z33" s="10" t="str">
        <f t="shared" si="28"/>
        <v>ACEPTABLE</v>
      </c>
      <c r="AA33" s="5">
        <v>0</v>
      </c>
      <c r="AB33" s="5">
        <v>1</v>
      </c>
      <c r="AC33" s="5">
        <v>0</v>
      </c>
      <c r="AD33" s="5">
        <v>1</v>
      </c>
      <c r="AE33" s="5">
        <v>1</v>
      </c>
      <c r="AF33" s="5">
        <v>1</v>
      </c>
    </row>
    <row r="34" spans="1:32" ht="60.6" x14ac:dyDescent="0.25">
      <c r="A34" s="149"/>
      <c r="B34" s="152"/>
      <c r="C34" s="12" t="s">
        <v>24</v>
      </c>
      <c r="D34" s="12" t="s">
        <v>149</v>
      </c>
      <c r="E34" s="27">
        <f t="shared" si="2"/>
        <v>0</v>
      </c>
      <c r="F34" s="27">
        <f t="shared" si="3"/>
        <v>1</v>
      </c>
      <c r="G34" s="27">
        <v>0</v>
      </c>
      <c r="H34" s="9" t="s">
        <v>32</v>
      </c>
      <c r="I34" s="9" t="s">
        <v>58</v>
      </c>
      <c r="J34" s="4" t="s">
        <v>25</v>
      </c>
      <c r="K34" s="3" t="s">
        <v>37</v>
      </c>
      <c r="L34" s="3" t="s">
        <v>69</v>
      </c>
      <c r="M34" s="3" t="s">
        <v>172</v>
      </c>
      <c r="N34" s="5">
        <v>3</v>
      </c>
      <c r="O34" s="8">
        <f t="shared" si="25"/>
        <v>1.2E-2</v>
      </c>
      <c r="P34" s="6" t="str">
        <f t="shared" si="26"/>
        <v>1</v>
      </c>
      <c r="Q34" s="5">
        <v>2</v>
      </c>
      <c r="R34" s="5">
        <v>2</v>
      </c>
      <c r="S34" s="5">
        <f t="shared" si="0"/>
        <v>1.7999999999999998</v>
      </c>
      <c r="T34" s="6" t="str">
        <f t="shared" si="1"/>
        <v>BAJO</v>
      </c>
      <c r="U34" s="7" t="s">
        <v>91</v>
      </c>
      <c r="V34" s="5" t="s">
        <v>154</v>
      </c>
      <c r="W34" s="7" t="s">
        <v>55</v>
      </c>
      <c r="X34" s="5">
        <v>1</v>
      </c>
      <c r="Y34" s="5">
        <f t="shared" si="27"/>
        <v>1.7999999999999998</v>
      </c>
      <c r="Z34" s="10" t="str">
        <f t="shared" si="28"/>
        <v>ACEPTABLE</v>
      </c>
      <c r="AA34" s="5">
        <v>0</v>
      </c>
      <c r="AB34" s="5">
        <v>1</v>
      </c>
      <c r="AC34" s="5">
        <v>1</v>
      </c>
      <c r="AD34" s="5">
        <v>1</v>
      </c>
      <c r="AE34" s="5">
        <v>1</v>
      </c>
      <c r="AF34" s="5">
        <v>1</v>
      </c>
    </row>
    <row r="35" spans="1:32" ht="60.6" x14ac:dyDescent="0.25">
      <c r="A35" s="149"/>
      <c r="B35" s="152"/>
      <c r="C35" s="12" t="s">
        <v>24</v>
      </c>
      <c r="D35" s="12" t="s">
        <v>149</v>
      </c>
      <c r="E35" s="27">
        <f t="shared" si="2"/>
        <v>1</v>
      </c>
      <c r="F35" s="27">
        <f t="shared" si="3"/>
        <v>0</v>
      </c>
      <c r="G35" s="27">
        <v>0</v>
      </c>
      <c r="H35" s="9" t="s">
        <v>61</v>
      </c>
      <c r="I35" s="9" t="s">
        <v>62</v>
      </c>
      <c r="J35" s="4" t="s">
        <v>25</v>
      </c>
      <c r="K35" s="3" t="s">
        <v>126</v>
      </c>
      <c r="L35" s="3" t="s">
        <v>150</v>
      </c>
      <c r="M35" s="3" t="s">
        <v>172</v>
      </c>
      <c r="N35" s="5">
        <v>250</v>
      </c>
      <c r="O35" s="8">
        <f t="shared" si="25"/>
        <v>1</v>
      </c>
      <c r="P35" s="6" t="str">
        <f t="shared" si="26"/>
        <v>3</v>
      </c>
      <c r="Q35" s="5">
        <v>2</v>
      </c>
      <c r="R35" s="5">
        <v>1</v>
      </c>
      <c r="S35" s="5">
        <f t="shared" si="0"/>
        <v>1.9000000000000001</v>
      </c>
      <c r="T35" s="6" t="str">
        <f t="shared" si="1"/>
        <v>BAJO</v>
      </c>
      <c r="U35" s="7" t="s">
        <v>100</v>
      </c>
      <c r="V35" s="5" t="s">
        <v>156</v>
      </c>
      <c r="W35" s="7" t="s">
        <v>78</v>
      </c>
      <c r="X35" s="5">
        <v>1</v>
      </c>
      <c r="Y35" s="5">
        <f t="shared" si="27"/>
        <v>1.9000000000000001</v>
      </c>
      <c r="Z35" s="10" t="str">
        <f t="shared" si="28"/>
        <v>ACEPTABLE</v>
      </c>
      <c r="AA35" s="5">
        <v>0</v>
      </c>
      <c r="AB35" s="5">
        <v>1</v>
      </c>
      <c r="AC35" s="5">
        <v>0</v>
      </c>
      <c r="AD35" s="5">
        <v>0</v>
      </c>
      <c r="AE35" s="5">
        <v>1</v>
      </c>
      <c r="AF35" s="5">
        <v>1</v>
      </c>
    </row>
    <row r="36" spans="1:32" ht="60.6" x14ac:dyDescent="0.25">
      <c r="A36" s="149"/>
      <c r="B36" s="152"/>
      <c r="C36" s="12" t="s">
        <v>24</v>
      </c>
      <c r="D36" s="12" t="s">
        <v>149</v>
      </c>
      <c r="E36" s="27">
        <f t="shared" si="2"/>
        <v>1</v>
      </c>
      <c r="F36" s="27">
        <f t="shared" si="3"/>
        <v>0</v>
      </c>
      <c r="G36" s="27">
        <v>0</v>
      </c>
      <c r="H36" s="9" t="s">
        <v>61</v>
      </c>
      <c r="I36" s="9" t="s">
        <v>87</v>
      </c>
      <c r="J36" s="4" t="s">
        <v>25</v>
      </c>
      <c r="K36" s="3" t="s">
        <v>64</v>
      </c>
      <c r="L36" s="3" t="s">
        <v>65</v>
      </c>
      <c r="M36" s="3" t="s">
        <v>172</v>
      </c>
      <c r="N36" s="5">
        <v>250</v>
      </c>
      <c r="O36" s="8">
        <f t="shared" si="25"/>
        <v>1</v>
      </c>
      <c r="P36" s="6" t="str">
        <f t="shared" si="26"/>
        <v>3</v>
      </c>
      <c r="Q36" s="5">
        <v>1</v>
      </c>
      <c r="R36" s="5">
        <v>1</v>
      </c>
      <c r="S36" s="5">
        <f t="shared" si="0"/>
        <v>1.4000000000000001</v>
      </c>
      <c r="T36" s="6" t="str">
        <f t="shared" si="1"/>
        <v>BAJO</v>
      </c>
      <c r="U36" s="7" t="s">
        <v>88</v>
      </c>
      <c r="V36" s="5" t="s">
        <v>153</v>
      </c>
      <c r="W36" s="7" t="s">
        <v>83</v>
      </c>
      <c r="X36" s="5">
        <v>1</v>
      </c>
      <c r="Y36" s="5">
        <f t="shared" si="27"/>
        <v>1.4000000000000001</v>
      </c>
      <c r="Z36" s="10" t="str">
        <f>IF(Y36&lt;=2,"ACEPTABLE",IF(AND(Y36&gt;2,Y36&lt;6),"MODERADO",IF(AND(Y36&gt;=6),"SIGNIFICATIVO")))</f>
        <v>ACEPTABLE</v>
      </c>
      <c r="AA36" s="5">
        <v>0</v>
      </c>
      <c r="AB36" s="5">
        <v>1</v>
      </c>
      <c r="AC36" s="5">
        <v>0</v>
      </c>
      <c r="AD36" s="5">
        <v>0</v>
      </c>
      <c r="AE36" s="5">
        <v>0</v>
      </c>
      <c r="AF36" s="5">
        <v>1</v>
      </c>
    </row>
    <row r="37" spans="1:32" ht="60.6" x14ac:dyDescent="0.25">
      <c r="A37" s="149"/>
      <c r="B37" s="152"/>
      <c r="C37" s="12" t="s">
        <v>24</v>
      </c>
      <c r="D37" s="12" t="s">
        <v>149</v>
      </c>
      <c r="E37" s="27">
        <f t="shared" si="2"/>
        <v>0</v>
      </c>
      <c r="F37" s="27">
        <f t="shared" si="3"/>
        <v>1</v>
      </c>
      <c r="G37" s="27">
        <v>0</v>
      </c>
      <c r="H37" s="9" t="s">
        <v>63</v>
      </c>
      <c r="I37" s="9" t="s">
        <v>45</v>
      </c>
      <c r="J37" s="4" t="s">
        <v>25</v>
      </c>
      <c r="K37" s="3" t="s">
        <v>37</v>
      </c>
      <c r="L37" s="3" t="s">
        <v>97</v>
      </c>
      <c r="M37" s="3" t="s">
        <v>172</v>
      </c>
      <c r="N37" s="5">
        <v>52</v>
      </c>
      <c r="O37" s="8">
        <f t="shared" si="25"/>
        <v>0.20799999999999999</v>
      </c>
      <c r="P37" s="6" t="str">
        <f t="shared" si="26"/>
        <v>2</v>
      </c>
      <c r="Q37" s="5">
        <v>2</v>
      </c>
      <c r="R37" s="5">
        <v>1</v>
      </c>
      <c r="S37" s="5">
        <f t="shared" si="0"/>
        <v>1.7</v>
      </c>
      <c r="T37" s="6" t="str">
        <f t="shared" si="1"/>
        <v>BAJO</v>
      </c>
      <c r="U37" s="7" t="s">
        <v>93</v>
      </c>
      <c r="V37" s="5" t="s">
        <v>153</v>
      </c>
      <c r="W37" s="7" t="s">
        <v>83</v>
      </c>
      <c r="X37" s="5">
        <v>1</v>
      </c>
      <c r="Y37" s="5">
        <f t="shared" si="27"/>
        <v>1.7</v>
      </c>
      <c r="Z37" s="10" t="str">
        <f t="shared" ref="Z37:Z48" si="29">IF(Y37&lt;=3,"ACEPTABLE",IF(AND(Y37&gt;3,Y37&lt;6),"MODERADO",IF(AND(Y37&gt;=6),"SIGNIFICATIVO")))</f>
        <v>ACEPTABLE</v>
      </c>
      <c r="AA37" s="5">
        <v>1</v>
      </c>
      <c r="AB37" s="5">
        <v>1</v>
      </c>
      <c r="AC37" s="5">
        <v>1</v>
      </c>
      <c r="AD37" s="5">
        <v>1</v>
      </c>
      <c r="AE37" s="5">
        <v>1</v>
      </c>
      <c r="AF37" s="5">
        <v>1</v>
      </c>
    </row>
    <row r="38" spans="1:32" ht="60.6" x14ac:dyDescent="0.25">
      <c r="A38" s="149"/>
      <c r="B38" s="152"/>
      <c r="C38" s="12" t="s">
        <v>24</v>
      </c>
      <c r="D38" s="12" t="s">
        <v>149</v>
      </c>
      <c r="E38" s="27">
        <f t="shared" si="2"/>
        <v>1</v>
      </c>
      <c r="F38" s="27">
        <f t="shared" si="3"/>
        <v>0</v>
      </c>
      <c r="G38" s="27">
        <v>0</v>
      </c>
      <c r="H38" s="9" t="s">
        <v>63</v>
      </c>
      <c r="I38" s="9" t="s">
        <v>45</v>
      </c>
      <c r="J38" s="4" t="s">
        <v>25</v>
      </c>
      <c r="K38" s="3" t="s">
        <v>126</v>
      </c>
      <c r="L38" s="3" t="s">
        <v>150</v>
      </c>
      <c r="M38" s="3" t="s">
        <v>172</v>
      </c>
      <c r="N38" s="5">
        <v>250</v>
      </c>
      <c r="O38" s="8">
        <f t="shared" si="25"/>
        <v>1</v>
      </c>
      <c r="P38" s="6" t="str">
        <f t="shared" si="26"/>
        <v>3</v>
      </c>
      <c r="Q38" s="5">
        <v>2</v>
      </c>
      <c r="R38" s="5">
        <v>1</v>
      </c>
      <c r="S38" s="5">
        <f t="shared" si="0"/>
        <v>1.9000000000000001</v>
      </c>
      <c r="T38" s="6" t="str">
        <f t="shared" si="1"/>
        <v>BAJO</v>
      </c>
      <c r="U38" s="7" t="s">
        <v>59</v>
      </c>
      <c r="V38" s="5" t="s">
        <v>153</v>
      </c>
      <c r="W38" s="7" t="s">
        <v>78</v>
      </c>
      <c r="X38" s="5">
        <v>1</v>
      </c>
      <c r="Y38" s="5">
        <f t="shared" si="27"/>
        <v>1.9000000000000001</v>
      </c>
      <c r="Z38" s="10" t="str">
        <f t="shared" si="29"/>
        <v>ACEPTABLE</v>
      </c>
      <c r="AA38" s="5">
        <v>0</v>
      </c>
      <c r="AB38" s="5">
        <v>1</v>
      </c>
      <c r="AC38" s="5">
        <v>0</v>
      </c>
      <c r="AD38" s="5">
        <v>0</v>
      </c>
      <c r="AE38" s="5">
        <v>1</v>
      </c>
      <c r="AF38" s="5">
        <v>1</v>
      </c>
    </row>
    <row r="39" spans="1:32" ht="60.6" x14ac:dyDescent="0.25">
      <c r="A39" s="149"/>
      <c r="B39" s="152"/>
      <c r="C39" s="12" t="s">
        <v>24</v>
      </c>
      <c r="D39" s="12" t="s">
        <v>149</v>
      </c>
      <c r="E39" s="27">
        <f t="shared" si="2"/>
        <v>1</v>
      </c>
      <c r="F39" s="27">
        <f t="shared" si="3"/>
        <v>0</v>
      </c>
      <c r="G39" s="27">
        <v>0</v>
      </c>
      <c r="H39" s="9" t="s">
        <v>63</v>
      </c>
      <c r="I39" s="9" t="s">
        <v>63</v>
      </c>
      <c r="J39" s="4" t="s">
        <v>25</v>
      </c>
      <c r="K39" s="3" t="s">
        <v>66</v>
      </c>
      <c r="L39" s="3" t="s">
        <v>67</v>
      </c>
      <c r="M39" s="3" t="s">
        <v>172</v>
      </c>
      <c r="N39" s="5">
        <v>250</v>
      </c>
      <c r="O39" s="8">
        <f t="shared" si="25"/>
        <v>1</v>
      </c>
      <c r="P39" s="6" t="str">
        <f t="shared" si="26"/>
        <v>3</v>
      </c>
      <c r="Q39" s="5">
        <v>1</v>
      </c>
      <c r="R39" s="5">
        <v>1</v>
      </c>
      <c r="S39" s="5">
        <f t="shared" si="0"/>
        <v>1.4000000000000001</v>
      </c>
      <c r="T39" s="6" t="str">
        <f t="shared" si="1"/>
        <v>BAJO</v>
      </c>
      <c r="U39" s="7" t="s">
        <v>68</v>
      </c>
      <c r="V39" s="5" t="s">
        <v>153</v>
      </c>
      <c r="W39" s="7" t="s">
        <v>83</v>
      </c>
      <c r="X39" s="5">
        <v>1</v>
      </c>
      <c r="Y39" s="5">
        <f t="shared" si="27"/>
        <v>1.4000000000000001</v>
      </c>
      <c r="Z39" s="10" t="str">
        <f t="shared" si="29"/>
        <v>ACEPTABLE</v>
      </c>
      <c r="AA39" s="5">
        <v>0</v>
      </c>
      <c r="AB39" s="5">
        <v>1</v>
      </c>
      <c r="AC39" s="5">
        <v>0</v>
      </c>
      <c r="AD39" s="5">
        <v>0</v>
      </c>
      <c r="AE39" s="5">
        <v>0</v>
      </c>
      <c r="AF39" s="5">
        <v>0</v>
      </c>
    </row>
    <row r="40" spans="1:32" ht="60.6" x14ac:dyDescent="0.25">
      <c r="A40" s="149"/>
      <c r="B40" s="152"/>
      <c r="C40" s="12" t="s">
        <v>24</v>
      </c>
      <c r="D40" s="12" t="s">
        <v>149</v>
      </c>
      <c r="E40" s="27">
        <f t="shared" si="2"/>
        <v>1</v>
      </c>
      <c r="F40" s="27">
        <f t="shared" si="3"/>
        <v>0</v>
      </c>
      <c r="G40" s="27">
        <v>0</v>
      </c>
      <c r="H40" s="9" t="s">
        <v>34</v>
      </c>
      <c r="I40" s="9" t="s">
        <v>95</v>
      </c>
      <c r="J40" s="4" t="s">
        <v>25</v>
      </c>
      <c r="K40" s="3" t="s">
        <v>35</v>
      </c>
      <c r="L40" s="3" t="s">
        <v>50</v>
      </c>
      <c r="M40" s="3" t="s">
        <v>170</v>
      </c>
      <c r="N40" s="5">
        <v>250</v>
      </c>
      <c r="O40" s="8">
        <f t="shared" si="25"/>
        <v>1</v>
      </c>
      <c r="P40" s="6" t="str">
        <f t="shared" si="26"/>
        <v>3</v>
      </c>
      <c r="Q40" s="5">
        <v>2</v>
      </c>
      <c r="R40" s="5">
        <v>1</v>
      </c>
      <c r="S40" s="5">
        <f t="shared" si="0"/>
        <v>1.9000000000000001</v>
      </c>
      <c r="T40" s="6" t="str">
        <f t="shared" si="1"/>
        <v>BAJO</v>
      </c>
      <c r="U40" s="7" t="s">
        <v>94</v>
      </c>
      <c r="V40" s="5" t="s">
        <v>153</v>
      </c>
      <c r="W40" s="7" t="s">
        <v>84</v>
      </c>
      <c r="X40" s="5">
        <v>1</v>
      </c>
      <c r="Y40" s="5">
        <f t="shared" si="27"/>
        <v>1.9000000000000001</v>
      </c>
      <c r="Z40" s="10" t="str">
        <f t="shared" si="29"/>
        <v>ACEPTABLE</v>
      </c>
      <c r="AA40" s="5">
        <v>1</v>
      </c>
      <c r="AB40" s="5">
        <v>1</v>
      </c>
      <c r="AC40" s="5">
        <v>0</v>
      </c>
      <c r="AD40" s="5">
        <v>0</v>
      </c>
      <c r="AE40" s="5">
        <v>1</v>
      </c>
      <c r="AF40" s="5">
        <v>1</v>
      </c>
    </row>
    <row r="41" spans="1:32" ht="60.6" x14ac:dyDescent="0.25">
      <c r="A41" s="149"/>
      <c r="B41" s="152"/>
      <c r="C41" s="12" t="s">
        <v>24</v>
      </c>
      <c r="D41" s="12" t="s">
        <v>149</v>
      </c>
      <c r="E41" s="27">
        <f t="shared" si="2"/>
        <v>1</v>
      </c>
      <c r="F41" s="27">
        <f t="shared" si="3"/>
        <v>0</v>
      </c>
      <c r="G41" s="27">
        <v>0</v>
      </c>
      <c r="H41" s="9" t="s">
        <v>34</v>
      </c>
      <c r="I41" s="9" t="s">
        <v>36</v>
      </c>
      <c r="J41" s="4" t="s">
        <v>25</v>
      </c>
      <c r="K41" s="3" t="s">
        <v>44</v>
      </c>
      <c r="L41" s="3" t="s">
        <v>51</v>
      </c>
      <c r="M41" s="3" t="s">
        <v>170</v>
      </c>
      <c r="N41" s="5">
        <v>250</v>
      </c>
      <c r="O41" s="8">
        <f t="shared" si="25"/>
        <v>1</v>
      </c>
      <c r="P41" s="6" t="str">
        <f t="shared" si="26"/>
        <v>3</v>
      </c>
      <c r="Q41" s="5">
        <v>2</v>
      </c>
      <c r="R41" s="5">
        <v>2</v>
      </c>
      <c r="S41" s="5">
        <f t="shared" si="0"/>
        <v>2.2000000000000002</v>
      </c>
      <c r="T41" s="6" t="str">
        <f t="shared" si="1"/>
        <v>MEDIO</v>
      </c>
      <c r="U41" s="7" t="s">
        <v>80</v>
      </c>
      <c r="V41" s="5" t="s">
        <v>153</v>
      </c>
      <c r="W41" s="7" t="s">
        <v>82</v>
      </c>
      <c r="X41" s="5">
        <v>1</v>
      </c>
      <c r="Y41" s="5">
        <f t="shared" si="27"/>
        <v>2.2000000000000002</v>
      </c>
      <c r="Z41" s="10" t="str">
        <f t="shared" si="29"/>
        <v>ACEPTABLE</v>
      </c>
      <c r="AA41" s="5">
        <v>1</v>
      </c>
      <c r="AB41" s="5">
        <v>1</v>
      </c>
      <c r="AC41" s="5">
        <v>0</v>
      </c>
      <c r="AD41" s="5">
        <v>0</v>
      </c>
      <c r="AE41" s="5">
        <v>1</v>
      </c>
      <c r="AF41" s="5">
        <v>1</v>
      </c>
    </row>
    <row r="42" spans="1:32" ht="60.6" x14ac:dyDescent="0.25">
      <c r="A42" s="149"/>
      <c r="B42" s="152"/>
      <c r="C42" s="12" t="s">
        <v>24</v>
      </c>
      <c r="D42" s="12" t="s">
        <v>149</v>
      </c>
      <c r="E42" s="27">
        <f t="shared" si="2"/>
        <v>0</v>
      </c>
      <c r="F42" s="27">
        <f t="shared" si="3"/>
        <v>1</v>
      </c>
      <c r="G42" s="27">
        <v>0</v>
      </c>
      <c r="H42" s="9" t="s">
        <v>34</v>
      </c>
      <c r="I42" s="9" t="s">
        <v>36</v>
      </c>
      <c r="J42" s="4" t="s">
        <v>25</v>
      </c>
      <c r="K42" s="3" t="s">
        <v>37</v>
      </c>
      <c r="L42" s="3" t="s">
        <v>77</v>
      </c>
      <c r="M42" s="3" t="s">
        <v>172</v>
      </c>
      <c r="N42" s="5">
        <v>1</v>
      </c>
      <c r="O42" s="8">
        <f t="shared" si="25"/>
        <v>4.0000000000000001E-3</v>
      </c>
      <c r="P42" s="6" t="str">
        <f t="shared" si="26"/>
        <v>1</v>
      </c>
      <c r="Q42" s="5">
        <v>2</v>
      </c>
      <c r="R42" s="5">
        <v>2</v>
      </c>
      <c r="S42" s="5">
        <f t="shared" si="0"/>
        <v>1.7999999999999998</v>
      </c>
      <c r="T42" s="6" t="str">
        <f t="shared" si="1"/>
        <v>BAJO</v>
      </c>
      <c r="U42" s="7" t="s">
        <v>91</v>
      </c>
      <c r="V42" s="5" t="s">
        <v>153</v>
      </c>
      <c r="W42" s="7" t="s">
        <v>81</v>
      </c>
      <c r="X42" s="5">
        <v>1</v>
      </c>
      <c r="Y42" s="5">
        <f t="shared" si="27"/>
        <v>1.7999999999999998</v>
      </c>
      <c r="Z42" s="10" t="str">
        <f t="shared" si="29"/>
        <v>ACEPTABLE</v>
      </c>
      <c r="AA42" s="5">
        <v>0</v>
      </c>
      <c r="AB42" s="5">
        <v>1</v>
      </c>
      <c r="AC42" s="5">
        <v>0</v>
      </c>
      <c r="AD42" s="5">
        <v>1</v>
      </c>
      <c r="AE42" s="5">
        <v>1</v>
      </c>
      <c r="AF42" s="5">
        <v>1</v>
      </c>
    </row>
    <row r="43" spans="1:32" ht="60.6" x14ac:dyDescent="0.25">
      <c r="A43" s="149"/>
      <c r="B43" s="152"/>
      <c r="C43" s="12" t="s">
        <v>24</v>
      </c>
      <c r="D43" s="12" t="s">
        <v>149</v>
      </c>
      <c r="E43" s="27">
        <f t="shared" si="2"/>
        <v>0</v>
      </c>
      <c r="F43" s="27">
        <f t="shared" si="3"/>
        <v>1</v>
      </c>
      <c r="G43" s="27">
        <v>0</v>
      </c>
      <c r="H43" s="9" t="s">
        <v>34</v>
      </c>
      <c r="I43" s="9" t="s">
        <v>36</v>
      </c>
      <c r="J43" s="4" t="s">
        <v>25</v>
      </c>
      <c r="K43" s="3" t="s">
        <v>38</v>
      </c>
      <c r="L43" s="3" t="s">
        <v>52</v>
      </c>
      <c r="M43" s="3" t="s">
        <v>172</v>
      </c>
      <c r="N43" s="5">
        <v>1</v>
      </c>
      <c r="O43" s="8">
        <f t="shared" si="25"/>
        <v>4.0000000000000001E-3</v>
      </c>
      <c r="P43" s="6" t="str">
        <f t="shared" si="26"/>
        <v>1</v>
      </c>
      <c r="Q43" s="5">
        <v>2</v>
      </c>
      <c r="R43" s="5">
        <v>2</v>
      </c>
      <c r="S43" s="5">
        <f t="shared" si="0"/>
        <v>1.7999999999999998</v>
      </c>
      <c r="T43" s="6" t="str">
        <f t="shared" si="1"/>
        <v>BAJO</v>
      </c>
      <c r="U43" s="7" t="s">
        <v>90</v>
      </c>
      <c r="V43" s="5" t="s">
        <v>153</v>
      </c>
      <c r="W43" s="7" t="s">
        <v>81</v>
      </c>
      <c r="X43" s="5">
        <v>1</v>
      </c>
      <c r="Y43" s="5">
        <f t="shared" si="27"/>
        <v>1.7999999999999998</v>
      </c>
      <c r="Z43" s="10" t="str">
        <f t="shared" si="29"/>
        <v>ACEPTABLE</v>
      </c>
      <c r="AA43" s="5">
        <v>0</v>
      </c>
      <c r="AB43" s="5">
        <v>1</v>
      </c>
      <c r="AC43" s="5">
        <v>1</v>
      </c>
      <c r="AD43" s="5">
        <v>1</v>
      </c>
      <c r="AE43" s="5">
        <v>0</v>
      </c>
      <c r="AF43" s="5">
        <v>1</v>
      </c>
    </row>
    <row r="44" spans="1:32" ht="60.6" x14ac:dyDescent="0.25">
      <c r="A44" s="149"/>
      <c r="B44" s="152"/>
      <c r="C44" s="12" t="s">
        <v>24</v>
      </c>
      <c r="D44" s="12" t="s">
        <v>149</v>
      </c>
      <c r="E44" s="27">
        <f t="shared" si="2"/>
        <v>0</v>
      </c>
      <c r="F44" s="27">
        <f t="shared" si="3"/>
        <v>1</v>
      </c>
      <c r="G44" s="27">
        <v>0</v>
      </c>
      <c r="H44" s="9" t="s">
        <v>34</v>
      </c>
      <c r="I44" s="9" t="s">
        <v>36</v>
      </c>
      <c r="J44" s="4" t="s">
        <v>25</v>
      </c>
      <c r="K44" s="3" t="s">
        <v>40</v>
      </c>
      <c r="L44" s="3" t="s">
        <v>60</v>
      </c>
      <c r="M44" s="3" t="s">
        <v>172</v>
      </c>
      <c r="N44" s="5">
        <v>1</v>
      </c>
      <c r="O44" s="8">
        <f t="shared" si="25"/>
        <v>4.0000000000000001E-3</v>
      </c>
      <c r="P44" s="6" t="str">
        <f t="shared" si="26"/>
        <v>1</v>
      </c>
      <c r="Q44" s="5">
        <v>3</v>
      </c>
      <c r="R44" s="5">
        <v>3</v>
      </c>
      <c r="S44" s="5">
        <f t="shared" si="0"/>
        <v>2.5999999999999996</v>
      </c>
      <c r="T44" s="6" t="str">
        <f t="shared" si="1"/>
        <v>ALTO</v>
      </c>
      <c r="U44" s="7" t="s">
        <v>70</v>
      </c>
      <c r="V44" s="5" t="s">
        <v>153</v>
      </c>
      <c r="W44" s="7" t="s">
        <v>79</v>
      </c>
      <c r="X44" s="5">
        <v>1</v>
      </c>
      <c r="Y44" s="5">
        <f t="shared" si="27"/>
        <v>2.5999999999999996</v>
      </c>
      <c r="Z44" s="10" t="str">
        <f t="shared" si="29"/>
        <v>ACEPTABLE</v>
      </c>
      <c r="AA44" s="5">
        <v>1</v>
      </c>
      <c r="AB44" s="5">
        <v>1</v>
      </c>
      <c r="AC44" s="5">
        <v>0</v>
      </c>
      <c r="AD44" s="5">
        <v>0</v>
      </c>
      <c r="AE44" s="5">
        <v>1</v>
      </c>
      <c r="AF44" s="5">
        <v>1</v>
      </c>
    </row>
    <row r="45" spans="1:32" ht="60.6" x14ac:dyDescent="0.25">
      <c r="A45" s="149"/>
      <c r="B45" s="152"/>
      <c r="C45" s="12" t="s">
        <v>24</v>
      </c>
      <c r="D45" s="12" t="s">
        <v>149</v>
      </c>
      <c r="E45" s="27">
        <f t="shared" si="2"/>
        <v>0</v>
      </c>
      <c r="F45" s="27">
        <f t="shared" si="3"/>
        <v>1</v>
      </c>
      <c r="G45" s="27">
        <v>0</v>
      </c>
      <c r="H45" s="9" t="s">
        <v>34</v>
      </c>
      <c r="I45" s="9" t="s">
        <v>36</v>
      </c>
      <c r="J45" s="4" t="s">
        <v>25</v>
      </c>
      <c r="K45" s="3" t="s">
        <v>37</v>
      </c>
      <c r="L45" s="3" t="s">
        <v>71</v>
      </c>
      <c r="M45" s="3" t="s">
        <v>172</v>
      </c>
      <c r="N45" s="5">
        <v>2</v>
      </c>
      <c r="O45" s="8">
        <f t="shared" si="25"/>
        <v>8.0000000000000002E-3</v>
      </c>
      <c r="P45" s="6" t="str">
        <f t="shared" si="26"/>
        <v>1</v>
      </c>
      <c r="Q45" s="5">
        <v>1</v>
      </c>
      <c r="R45" s="5">
        <v>1</v>
      </c>
      <c r="S45" s="5">
        <f t="shared" si="0"/>
        <v>1</v>
      </c>
      <c r="T45" s="6" t="str">
        <f t="shared" si="1"/>
        <v>BAJO</v>
      </c>
      <c r="U45" s="7" t="s">
        <v>90</v>
      </c>
      <c r="V45" s="5" t="s">
        <v>153</v>
      </c>
      <c r="W45" s="7" t="s">
        <v>84</v>
      </c>
      <c r="X45" s="5">
        <v>1</v>
      </c>
      <c r="Y45" s="5">
        <f t="shared" si="27"/>
        <v>1</v>
      </c>
      <c r="Z45" s="10" t="str">
        <f t="shared" si="29"/>
        <v>ACEPTABLE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1</v>
      </c>
    </row>
    <row r="46" spans="1:32" ht="60.6" x14ac:dyDescent="0.25">
      <c r="A46" s="149"/>
      <c r="B46" s="152"/>
      <c r="C46" s="12" t="s">
        <v>24</v>
      </c>
      <c r="D46" s="12" t="s">
        <v>149</v>
      </c>
      <c r="E46" s="27">
        <f t="shared" si="2"/>
        <v>0</v>
      </c>
      <c r="F46" s="27">
        <f t="shared" si="3"/>
        <v>1</v>
      </c>
      <c r="G46" s="27">
        <v>0</v>
      </c>
      <c r="H46" s="9" t="s">
        <v>34</v>
      </c>
      <c r="I46" s="9" t="s">
        <v>36</v>
      </c>
      <c r="J46" s="4" t="s">
        <v>25</v>
      </c>
      <c r="K46" s="3" t="s">
        <v>37</v>
      </c>
      <c r="L46" s="3" t="s">
        <v>72</v>
      </c>
      <c r="M46" s="3" t="s">
        <v>172</v>
      </c>
      <c r="N46" s="5">
        <v>3</v>
      </c>
      <c r="O46" s="8">
        <f t="shared" si="25"/>
        <v>1.2E-2</v>
      </c>
      <c r="P46" s="6" t="str">
        <f t="shared" si="26"/>
        <v>1</v>
      </c>
      <c r="Q46" s="5">
        <v>1</v>
      </c>
      <c r="R46" s="5">
        <v>1</v>
      </c>
      <c r="S46" s="5">
        <f t="shared" si="0"/>
        <v>1</v>
      </c>
      <c r="T46" s="6" t="str">
        <f t="shared" si="1"/>
        <v>BAJO</v>
      </c>
      <c r="U46" s="7" t="s">
        <v>90</v>
      </c>
      <c r="V46" s="5" t="s">
        <v>153</v>
      </c>
      <c r="W46" s="7" t="s">
        <v>84</v>
      </c>
      <c r="X46" s="5">
        <v>1</v>
      </c>
      <c r="Y46" s="5">
        <f t="shared" si="27"/>
        <v>1</v>
      </c>
      <c r="Z46" s="10" t="str">
        <f t="shared" si="29"/>
        <v>ACEPTABLE</v>
      </c>
      <c r="AA46" s="5">
        <v>0</v>
      </c>
      <c r="AB46" s="5">
        <v>0</v>
      </c>
      <c r="AC46" s="5">
        <v>1</v>
      </c>
      <c r="AD46" s="5">
        <v>1</v>
      </c>
      <c r="AE46" s="5">
        <v>0</v>
      </c>
      <c r="AF46" s="5">
        <v>1</v>
      </c>
    </row>
    <row r="47" spans="1:32" ht="60.6" x14ac:dyDescent="0.25">
      <c r="A47" s="149"/>
      <c r="B47" s="152"/>
      <c r="C47" s="12" t="s">
        <v>24</v>
      </c>
      <c r="D47" s="12" t="s">
        <v>149</v>
      </c>
      <c r="E47" s="27">
        <f t="shared" si="2"/>
        <v>0</v>
      </c>
      <c r="F47" s="27">
        <f t="shared" si="3"/>
        <v>1</v>
      </c>
      <c r="G47" s="27">
        <v>0</v>
      </c>
      <c r="H47" s="9" t="s">
        <v>34</v>
      </c>
      <c r="I47" s="9" t="s">
        <v>36</v>
      </c>
      <c r="J47" s="4" t="s">
        <v>25</v>
      </c>
      <c r="K47" s="3" t="s">
        <v>38</v>
      </c>
      <c r="L47" s="3" t="s">
        <v>73</v>
      </c>
      <c r="M47" s="3" t="s">
        <v>172</v>
      </c>
      <c r="N47" s="5">
        <v>1</v>
      </c>
      <c r="O47" s="8">
        <f t="shared" si="25"/>
        <v>4.0000000000000001E-3</v>
      </c>
      <c r="P47" s="6" t="str">
        <f t="shared" si="26"/>
        <v>1</v>
      </c>
      <c r="Q47" s="5">
        <v>1</v>
      </c>
      <c r="R47" s="5">
        <v>1</v>
      </c>
      <c r="S47" s="5">
        <f t="shared" si="0"/>
        <v>1</v>
      </c>
      <c r="T47" s="6" t="str">
        <f t="shared" si="1"/>
        <v>BAJO</v>
      </c>
      <c r="U47" s="7" t="s">
        <v>91</v>
      </c>
      <c r="V47" s="5" t="s">
        <v>153</v>
      </c>
      <c r="W47" s="7" t="s">
        <v>84</v>
      </c>
      <c r="X47" s="5">
        <v>1</v>
      </c>
      <c r="Y47" s="5">
        <f t="shared" si="27"/>
        <v>1</v>
      </c>
      <c r="Z47" s="10" t="str">
        <f t="shared" si="29"/>
        <v>ACEPTABLE</v>
      </c>
      <c r="AA47" s="5">
        <v>0</v>
      </c>
      <c r="AB47" s="5">
        <v>0</v>
      </c>
      <c r="AC47" s="5">
        <v>0</v>
      </c>
      <c r="AD47" s="5">
        <v>1</v>
      </c>
      <c r="AE47" s="5">
        <v>1</v>
      </c>
      <c r="AF47" s="5">
        <v>1</v>
      </c>
    </row>
    <row r="48" spans="1:32" ht="60.6" x14ac:dyDescent="0.25">
      <c r="A48" s="150"/>
      <c r="B48" s="153"/>
      <c r="C48" s="12" t="s">
        <v>24</v>
      </c>
      <c r="D48" s="12" t="s">
        <v>149</v>
      </c>
      <c r="E48" s="27">
        <f t="shared" si="2"/>
        <v>0</v>
      </c>
      <c r="F48" s="27">
        <f t="shared" si="3"/>
        <v>1</v>
      </c>
      <c r="G48" s="27">
        <v>0</v>
      </c>
      <c r="H48" s="9" t="s">
        <v>31</v>
      </c>
      <c r="I48" s="9" t="s">
        <v>102</v>
      </c>
      <c r="J48" s="4" t="s">
        <v>25</v>
      </c>
      <c r="K48" s="3" t="s">
        <v>101</v>
      </c>
      <c r="L48" s="3" t="s">
        <v>103</v>
      </c>
      <c r="M48" s="3" t="s">
        <v>172</v>
      </c>
      <c r="N48" s="5">
        <v>52</v>
      </c>
      <c r="O48" s="8">
        <f t="shared" si="25"/>
        <v>0.20799999999999999</v>
      </c>
      <c r="P48" s="6" t="str">
        <f t="shared" si="26"/>
        <v>2</v>
      </c>
      <c r="Q48" s="5">
        <v>1</v>
      </c>
      <c r="R48" s="5">
        <v>1</v>
      </c>
      <c r="S48" s="5">
        <f t="shared" si="0"/>
        <v>1.2</v>
      </c>
      <c r="T48" s="6" t="str">
        <f>IF(S48&lt;=1.9,"BAJO",IF(AND(S48&gt;1.9,S48&lt;2.5),"MEDIO",IF(AND(S48&gt;=2.5),"ALTO")))</f>
        <v>BAJO</v>
      </c>
      <c r="U48" s="7" t="s">
        <v>89</v>
      </c>
      <c r="V48" s="5" t="s">
        <v>153</v>
      </c>
      <c r="W48" s="7" t="s">
        <v>83</v>
      </c>
      <c r="X48" s="5">
        <v>1</v>
      </c>
      <c r="Y48" s="5">
        <f t="shared" si="27"/>
        <v>1.2</v>
      </c>
      <c r="Z48" s="10" t="str">
        <f t="shared" si="29"/>
        <v>ACEPTABLE</v>
      </c>
      <c r="AA48" s="5">
        <v>0</v>
      </c>
      <c r="AB48" s="5">
        <v>0</v>
      </c>
      <c r="AC48" s="5">
        <v>0</v>
      </c>
      <c r="AD48" s="5">
        <v>0</v>
      </c>
      <c r="AE48" s="5">
        <v>1</v>
      </c>
      <c r="AF48" s="5">
        <v>1</v>
      </c>
    </row>
  </sheetData>
  <autoFilter ref="A7:AF48"/>
  <mergeCells count="48">
    <mergeCell ref="A8:A48"/>
    <mergeCell ref="B8:B48"/>
    <mergeCell ref="U6:V6"/>
    <mergeCell ref="W6:W7"/>
    <mergeCell ref="X6:X7"/>
    <mergeCell ref="L6:L7"/>
    <mergeCell ref="M6:M7"/>
    <mergeCell ref="N6:P6"/>
    <mergeCell ref="Q6:Q7"/>
    <mergeCell ref="R6:R7"/>
    <mergeCell ref="S6:S7"/>
    <mergeCell ref="T6:T7"/>
    <mergeCell ref="H6:H7"/>
    <mergeCell ref="I6:I7"/>
    <mergeCell ref="J6:K6"/>
    <mergeCell ref="J5:M5"/>
    <mergeCell ref="AF6:AF7"/>
    <mergeCell ref="Y6:Y7"/>
    <mergeCell ref="AA6:AA7"/>
    <mergeCell ref="AB6:AB7"/>
    <mergeCell ref="AC6:AC7"/>
    <mergeCell ref="AD6:AD7"/>
    <mergeCell ref="AE6:AE7"/>
    <mergeCell ref="A4:G4"/>
    <mergeCell ref="H4:T4"/>
    <mergeCell ref="U4:Z4"/>
    <mergeCell ref="AA4:AF5"/>
    <mergeCell ref="A5:A7"/>
    <mergeCell ref="B5:B7"/>
    <mergeCell ref="C5:C7"/>
    <mergeCell ref="D5:D7"/>
    <mergeCell ref="E5:G5"/>
    <mergeCell ref="H5:I5"/>
    <mergeCell ref="N5:T5"/>
    <mergeCell ref="U5:Y5"/>
    <mergeCell ref="Z5:Z7"/>
    <mergeCell ref="E6:E7"/>
    <mergeCell ref="F6:F7"/>
    <mergeCell ref="G6:G7"/>
    <mergeCell ref="A1:A3"/>
    <mergeCell ref="B1:Z1"/>
    <mergeCell ref="AA1:AC1"/>
    <mergeCell ref="AD1:AF1"/>
    <mergeCell ref="B2:Z3"/>
    <mergeCell ref="AA2:AC2"/>
    <mergeCell ref="AD2:AF2"/>
    <mergeCell ref="AA3:AC3"/>
    <mergeCell ref="AD3:AF3"/>
  </mergeCells>
  <conditionalFormatting sqref="P8:P48">
    <cfRule type="cellIs" dxfId="229" priority="4" operator="greaterThan">
      <formula>0</formula>
    </cfRule>
    <cfRule type="cellIs" dxfId="228" priority="5" stopIfTrue="1" operator="equal">
      <formula>"ALTO"</formula>
    </cfRule>
    <cfRule type="cellIs" dxfId="227" priority="6" stopIfTrue="1" operator="equal">
      <formula>"MEDIO"</formula>
    </cfRule>
    <cfRule type="cellIs" dxfId="226" priority="7" stopIfTrue="1" operator="equal">
      <formula>"BAJO"</formula>
    </cfRule>
  </conditionalFormatting>
  <conditionalFormatting sqref="T8:T48">
    <cfRule type="cellIs" dxfId="225" priority="8" stopIfTrue="1" operator="equal">
      <formula>"ALTO"</formula>
    </cfRule>
    <cfRule type="cellIs" dxfId="224" priority="9" stopIfTrue="1" operator="equal">
      <formula>"MEDIO"</formula>
    </cfRule>
    <cfRule type="cellIs" dxfId="223" priority="10" stopIfTrue="1" operator="equal">
      <formula>"BAJO"</formula>
    </cfRule>
  </conditionalFormatting>
  <conditionalFormatting sqref="Z8:Z48">
    <cfRule type="cellIs" dxfId="222" priority="1" stopIfTrue="1" operator="equal">
      <formula>"SIGNIFICATIVO"</formula>
    </cfRule>
    <cfRule type="cellIs" dxfId="221" priority="2" stopIfTrue="1" operator="equal">
      <formula>"MODERADO"</formula>
    </cfRule>
    <cfRule type="cellIs" dxfId="220" priority="3" stopIfTrue="1" operator="equal">
      <formula>"ACEPTABLE"</formula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50"/>
  <sheetViews>
    <sheetView topLeftCell="Q1" zoomScale="110" zoomScaleNormal="110" workbookViewId="0">
      <selection activeCell="A4" sqref="A4:XFD4"/>
    </sheetView>
  </sheetViews>
  <sheetFormatPr baseColWidth="10" defaultColWidth="11.44140625" defaultRowHeight="10.199999999999999" x14ac:dyDescent="0.2"/>
  <cols>
    <col min="1" max="1" width="19.5546875" style="1" customWidth="1"/>
    <col min="2" max="2" width="23.6640625" style="1" customWidth="1"/>
    <col min="3" max="3" width="17" style="1" bestFit="1" customWidth="1"/>
    <col min="4" max="4" width="30.5546875" style="1" customWidth="1"/>
    <col min="5" max="7" width="4.88671875" style="2" customWidth="1"/>
    <col min="8" max="8" width="22.109375" style="1" bestFit="1" customWidth="1"/>
    <col min="9" max="9" width="29.88671875" style="1" bestFit="1" customWidth="1"/>
    <col min="10" max="10" width="11.33203125" style="1" bestFit="1" customWidth="1"/>
    <col min="11" max="11" width="24.33203125" style="1" bestFit="1" customWidth="1"/>
    <col min="12" max="12" width="16.33203125" style="1" customWidth="1"/>
    <col min="13" max="13" width="16.33203125" style="36" customWidth="1"/>
    <col min="14" max="14" width="12.109375" style="1" bestFit="1" customWidth="1"/>
    <col min="15" max="15" width="7.44140625" style="19" bestFit="1" customWidth="1"/>
    <col min="16" max="16" width="9.6640625" style="1" bestFit="1" customWidth="1"/>
    <col min="17" max="17" width="15.6640625" style="1" bestFit="1" customWidth="1"/>
    <col min="18" max="18" width="10.88671875" style="1" bestFit="1" customWidth="1"/>
    <col min="19" max="19" width="15.88671875" style="1" bestFit="1" customWidth="1"/>
    <col min="20" max="20" width="15.6640625" style="1" bestFit="1" customWidth="1"/>
    <col min="21" max="21" width="17.5546875" style="1" customWidth="1"/>
    <col min="22" max="22" width="15.6640625" style="1" customWidth="1"/>
    <col min="23" max="23" width="16.6640625" style="1" customWidth="1"/>
    <col min="24" max="25" width="9.5546875" style="1" customWidth="1"/>
    <col min="26" max="26" width="15.88671875" style="1" bestFit="1" customWidth="1"/>
    <col min="27" max="32" width="6.88671875" style="1" customWidth="1"/>
    <col min="33" max="16384" width="11.44140625" style="1"/>
  </cols>
  <sheetData>
    <row r="1" spans="1:32" s="20" customFormat="1" ht="31.5" customHeight="1" x14ac:dyDescent="0.4">
      <c r="A1" s="158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70" t="s">
        <v>15</v>
      </c>
      <c r="AB1" s="170"/>
      <c r="AC1" s="171"/>
      <c r="AD1" s="128" t="s">
        <v>344</v>
      </c>
      <c r="AE1" s="128"/>
      <c r="AF1" s="128"/>
    </row>
    <row r="2" spans="1:32" s="20" customFormat="1" ht="21.75" customHeight="1" x14ac:dyDescent="0.25">
      <c r="A2" s="158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70" t="s">
        <v>86</v>
      </c>
      <c r="AB2" s="170"/>
      <c r="AC2" s="171"/>
      <c r="AD2" s="137">
        <v>4</v>
      </c>
      <c r="AE2" s="138"/>
      <c r="AF2" s="139"/>
    </row>
    <row r="3" spans="1:32" s="20" customFormat="1" ht="10.199999999999999" customHeight="1" x14ac:dyDescent="0.25">
      <c r="A3" s="158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70" t="s">
        <v>17</v>
      </c>
      <c r="AB3" s="170"/>
      <c r="AC3" s="171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199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198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178</v>
      </c>
      <c r="J6" s="142" t="s">
        <v>179</v>
      </c>
      <c r="K6" s="142"/>
      <c r="L6" s="142" t="s">
        <v>180</v>
      </c>
      <c r="M6" s="157" t="s">
        <v>167</v>
      </c>
      <c r="N6" s="142" t="s">
        <v>181</v>
      </c>
      <c r="O6" s="142"/>
      <c r="P6" s="142"/>
      <c r="Q6" s="168" t="s">
        <v>182</v>
      </c>
      <c r="R6" s="142" t="s">
        <v>183</v>
      </c>
      <c r="S6" s="142" t="s">
        <v>184</v>
      </c>
      <c r="T6" s="142" t="s">
        <v>185</v>
      </c>
      <c r="U6" s="142" t="s">
        <v>186</v>
      </c>
      <c r="V6" s="142"/>
      <c r="W6" s="142" t="s">
        <v>202</v>
      </c>
      <c r="X6" s="142" t="s">
        <v>203</v>
      </c>
      <c r="Y6" s="142" t="s">
        <v>197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57"/>
      <c r="N7" s="34" t="s">
        <v>74</v>
      </c>
      <c r="O7" s="34" t="s">
        <v>75</v>
      </c>
      <c r="P7" s="35" t="s">
        <v>76</v>
      </c>
      <c r="Q7" s="169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ht="16.5" customHeight="1" x14ac:dyDescent="0.2">
      <c r="A8" s="37"/>
      <c r="B8" s="37"/>
      <c r="C8" s="37"/>
      <c r="D8" s="37"/>
      <c r="E8" s="38"/>
      <c r="F8" s="38"/>
      <c r="G8" s="38"/>
      <c r="H8" s="37"/>
      <c r="I8" s="37"/>
      <c r="J8" s="37"/>
      <c r="K8" s="37"/>
      <c r="L8" s="39"/>
      <c r="M8" s="39"/>
      <c r="N8" s="39"/>
      <c r="O8" s="40"/>
      <c r="P8" s="39"/>
      <c r="Q8" s="169"/>
      <c r="R8" s="39" t="s">
        <v>30</v>
      </c>
      <c r="S8" s="39" t="s">
        <v>29</v>
      </c>
      <c r="T8" s="39"/>
      <c r="U8" s="39"/>
      <c r="V8" s="39"/>
      <c r="W8" s="41"/>
      <c r="X8" s="41"/>
      <c r="Y8" s="41"/>
      <c r="Z8" s="41"/>
      <c r="AA8" s="41"/>
      <c r="AB8" s="41"/>
      <c r="AC8" s="41"/>
      <c r="AD8" s="41"/>
      <c r="AE8" s="41"/>
      <c r="AF8" s="41"/>
    </row>
    <row r="9" spans="1:32" ht="120.75" customHeight="1" x14ac:dyDescent="0.2">
      <c r="A9" s="155" t="s">
        <v>116</v>
      </c>
      <c r="B9" s="156" t="s">
        <v>118</v>
      </c>
      <c r="C9" s="12" t="s">
        <v>0</v>
      </c>
      <c r="D9" s="12" t="s">
        <v>27</v>
      </c>
      <c r="E9" s="27">
        <f>IF(N9&gt;200,1,0)</f>
        <v>1</v>
      </c>
      <c r="F9" s="27">
        <f>IF(N9&lt;200,1,0)</f>
        <v>0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35</v>
      </c>
      <c r="L9" s="3" t="s">
        <v>35</v>
      </c>
      <c r="M9" s="3" t="s">
        <v>234</v>
      </c>
      <c r="N9" s="5">
        <v>250</v>
      </c>
      <c r="O9" s="8">
        <f>+N9/250</f>
        <v>1</v>
      </c>
      <c r="P9" s="6" t="str">
        <f>IF(O9&lt;=0.15,"1",IF(AND(O9&gt;0.15,O9&lt;0.3),"2",IF(AND(O9&gt;=0.3),"3")))</f>
        <v>3</v>
      </c>
      <c r="Q9" s="5">
        <v>2</v>
      </c>
      <c r="R9" s="5">
        <v>1</v>
      </c>
      <c r="S9" s="5">
        <f t="shared" ref="S9:S27" si="0">+(P9*0.2)+(Q9*0.5)+(R9*0.3)</f>
        <v>1.9000000000000001</v>
      </c>
      <c r="T9" s="6" t="str">
        <f t="shared" ref="T9:T27" si="1">IF(S9&lt;=2,"BAJO",IF(AND(S9&gt;2,S9&lt;2.5),"MEDIO",IF(AND(S9&gt;=2.5),"ALTO")))</f>
        <v>BAJO</v>
      </c>
      <c r="U9" s="7" t="s">
        <v>53</v>
      </c>
      <c r="V9" s="5" t="s">
        <v>153</v>
      </c>
      <c r="W9" s="7" t="s">
        <v>54</v>
      </c>
      <c r="X9" s="5">
        <v>1</v>
      </c>
      <c r="Y9" s="5">
        <f>+X9*S9</f>
        <v>1.9000000000000001</v>
      </c>
      <c r="Z9" s="10" t="str">
        <f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0</v>
      </c>
      <c r="AE9" s="5">
        <v>1</v>
      </c>
      <c r="AF9" s="5">
        <v>1</v>
      </c>
    </row>
    <row r="10" spans="1:32" ht="81.599999999999994" x14ac:dyDescent="0.2">
      <c r="A10" s="155"/>
      <c r="B10" s="156"/>
      <c r="C10" s="12" t="s">
        <v>0</v>
      </c>
      <c r="D10" s="12" t="s">
        <v>27</v>
      </c>
      <c r="E10" s="27">
        <f t="shared" ref="E10:E27" si="2">IF(N10&gt;200,1,0)</f>
        <v>0</v>
      </c>
      <c r="F10" s="27">
        <f t="shared" ref="F10:F27" si="3">IF(N10&lt;200,1,0)</f>
        <v>1</v>
      </c>
      <c r="G10" s="27">
        <v>0</v>
      </c>
      <c r="H10" s="9" t="s">
        <v>31</v>
      </c>
      <c r="I10" s="9" t="s">
        <v>42</v>
      </c>
      <c r="J10" s="4" t="s">
        <v>25</v>
      </c>
      <c r="K10" s="3" t="s">
        <v>43</v>
      </c>
      <c r="L10" s="3" t="s">
        <v>69</v>
      </c>
      <c r="M10" s="3" t="s">
        <v>234</v>
      </c>
      <c r="N10" s="5">
        <v>3</v>
      </c>
      <c r="O10" s="8">
        <f t="shared" ref="O10:O17" si="4">+N10/250</f>
        <v>1.2E-2</v>
      </c>
      <c r="P10" s="6" t="str">
        <f t="shared" ref="P10:P17" si="5">IF(O10&lt;=0.15,"1",IF(AND(O10&gt;0.15,O10&lt;0.3),"2",IF(AND(O10&gt;=0.3),"3")))</f>
        <v>1</v>
      </c>
      <c r="Q10" s="5">
        <v>2</v>
      </c>
      <c r="R10" s="5">
        <v>2</v>
      </c>
      <c r="S10" s="5">
        <f t="shared" si="0"/>
        <v>1.7999999999999998</v>
      </c>
      <c r="T10" s="6" t="str">
        <f t="shared" si="1"/>
        <v>BAJO</v>
      </c>
      <c r="U10" s="7" t="s">
        <v>91</v>
      </c>
      <c r="V10" s="5" t="s">
        <v>153</v>
      </c>
      <c r="W10" s="7" t="s">
        <v>55</v>
      </c>
      <c r="X10" s="5">
        <v>1</v>
      </c>
      <c r="Y10" s="5">
        <f t="shared" ref="Y10:Y27" si="6">+X10*S10</f>
        <v>1.7999999999999998</v>
      </c>
      <c r="Z10" s="10" t="str">
        <f t="shared" ref="Z10:Z27" si="7">IF(Y10&lt;=3,"ACEPTABLE",IF(AND(Y10&gt;3,Y10&lt;6),"MODERADO",IF(AND(Y10&gt;=6),"SIGNIFICATIVO")))</f>
        <v>ACEPTABLE</v>
      </c>
      <c r="AA10" s="5">
        <v>0</v>
      </c>
      <c r="AB10" s="5">
        <v>1</v>
      </c>
      <c r="AC10" s="5">
        <v>0</v>
      </c>
      <c r="AD10" s="5">
        <v>1</v>
      </c>
      <c r="AE10" s="5">
        <v>1</v>
      </c>
      <c r="AF10" s="5">
        <v>1</v>
      </c>
    </row>
    <row r="11" spans="1:32" ht="81.599999999999994" x14ac:dyDescent="0.2">
      <c r="A11" s="155"/>
      <c r="B11" s="156"/>
      <c r="C11" s="12" t="s">
        <v>0</v>
      </c>
      <c r="D11" s="12" t="s">
        <v>27</v>
      </c>
      <c r="E11" s="27">
        <f t="shared" si="2"/>
        <v>1</v>
      </c>
      <c r="F11" s="27">
        <f t="shared" si="3"/>
        <v>0</v>
      </c>
      <c r="G11" s="27">
        <v>0</v>
      </c>
      <c r="H11" s="9" t="s">
        <v>31</v>
      </c>
      <c r="I11" s="9" t="s">
        <v>41</v>
      </c>
      <c r="J11" s="4" t="s">
        <v>25</v>
      </c>
      <c r="K11" s="3" t="s">
        <v>98</v>
      </c>
      <c r="L11" s="3" t="s">
        <v>104</v>
      </c>
      <c r="M11" s="3" t="s">
        <v>234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99</v>
      </c>
      <c r="V11" s="5" t="s">
        <v>153</v>
      </c>
      <c r="W11" s="7" t="s">
        <v>96</v>
      </c>
      <c r="X11" s="5">
        <v>2</v>
      </c>
      <c r="Y11" s="5">
        <f t="shared" si="6"/>
        <v>2.8000000000000003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81.599999999999994" x14ac:dyDescent="0.2">
      <c r="A12" s="155"/>
      <c r="B12" s="156"/>
      <c r="C12" s="12" t="s">
        <v>0</v>
      </c>
      <c r="D12" s="12" t="s">
        <v>27</v>
      </c>
      <c r="E12" s="27">
        <f t="shared" si="2"/>
        <v>1</v>
      </c>
      <c r="F12" s="27">
        <f t="shared" si="3"/>
        <v>0</v>
      </c>
      <c r="G12" s="27">
        <v>0</v>
      </c>
      <c r="H12" s="9" t="s">
        <v>33</v>
      </c>
      <c r="I12" s="9" t="s">
        <v>56</v>
      </c>
      <c r="J12" s="4" t="s">
        <v>25</v>
      </c>
      <c r="K12" s="3" t="s">
        <v>39</v>
      </c>
      <c r="L12" s="3" t="s">
        <v>49</v>
      </c>
      <c r="M12" s="3" t="s">
        <v>233</v>
      </c>
      <c r="N12" s="5">
        <v>250</v>
      </c>
      <c r="O12" s="8">
        <f t="shared" si="4"/>
        <v>1</v>
      </c>
      <c r="P12" s="6" t="str">
        <f t="shared" si="5"/>
        <v>3</v>
      </c>
      <c r="Q12" s="5">
        <v>1</v>
      </c>
      <c r="R12" s="5">
        <v>1</v>
      </c>
      <c r="S12" s="5">
        <f t="shared" si="0"/>
        <v>1.4000000000000001</v>
      </c>
      <c r="T12" s="6" t="str">
        <f t="shared" si="1"/>
        <v>BAJO</v>
      </c>
      <c r="U12" s="7" t="s">
        <v>22</v>
      </c>
      <c r="V12" s="5" t="s">
        <v>153</v>
      </c>
      <c r="W12" s="7" t="s">
        <v>85</v>
      </c>
      <c r="X12" s="5">
        <v>1</v>
      </c>
      <c r="Y12" s="5">
        <f t="shared" si="6"/>
        <v>1.4000000000000001</v>
      </c>
      <c r="Z12" s="10" t="str">
        <f t="shared" si="7"/>
        <v>ACEPTABLE</v>
      </c>
      <c r="AA12" s="5">
        <v>0</v>
      </c>
      <c r="AB12" s="5">
        <v>1</v>
      </c>
      <c r="AC12" s="5">
        <v>1</v>
      </c>
      <c r="AD12" s="5">
        <v>1</v>
      </c>
      <c r="AE12" s="5">
        <v>1</v>
      </c>
      <c r="AF12" s="5">
        <v>1</v>
      </c>
    </row>
    <row r="13" spans="1:32" ht="81.599999999999994" x14ac:dyDescent="0.2">
      <c r="A13" s="155"/>
      <c r="B13" s="156"/>
      <c r="C13" s="12" t="s">
        <v>0</v>
      </c>
      <c r="D13" s="12" t="s">
        <v>27</v>
      </c>
      <c r="E13" s="27">
        <f t="shared" si="2"/>
        <v>0</v>
      </c>
      <c r="F13" s="27">
        <f t="shared" si="3"/>
        <v>1</v>
      </c>
      <c r="G13" s="27">
        <v>0</v>
      </c>
      <c r="H13" s="9" t="s">
        <v>33</v>
      </c>
      <c r="I13" s="9" t="s">
        <v>57</v>
      </c>
      <c r="J13" s="4" t="s">
        <v>25</v>
      </c>
      <c r="K13" s="3" t="s">
        <v>37</v>
      </c>
      <c r="L13" s="3" t="s">
        <v>48</v>
      </c>
      <c r="M13" s="3" t="s">
        <v>168</v>
      </c>
      <c r="N13" s="5">
        <v>12</v>
      </c>
      <c r="O13" s="8">
        <f t="shared" si="4"/>
        <v>4.8000000000000001E-2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92</v>
      </c>
      <c r="V13" s="5" t="s">
        <v>153</v>
      </c>
      <c r="W13" s="7" t="s">
        <v>54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0</v>
      </c>
      <c r="AD13" s="5">
        <v>1</v>
      </c>
      <c r="AE13" s="5">
        <v>1</v>
      </c>
      <c r="AF13" s="5">
        <v>1</v>
      </c>
    </row>
    <row r="14" spans="1:32" ht="81.599999999999994" x14ac:dyDescent="0.2">
      <c r="A14" s="155"/>
      <c r="B14" s="156"/>
      <c r="C14" s="12" t="s">
        <v>0</v>
      </c>
      <c r="D14" s="12" t="s">
        <v>27</v>
      </c>
      <c r="E14" s="27">
        <f t="shared" si="2"/>
        <v>0</v>
      </c>
      <c r="F14" s="27">
        <f t="shared" si="3"/>
        <v>1</v>
      </c>
      <c r="G14" s="27">
        <v>0</v>
      </c>
      <c r="H14" s="9" t="s">
        <v>32</v>
      </c>
      <c r="I14" s="9" t="s">
        <v>58</v>
      </c>
      <c r="J14" s="4" t="s">
        <v>25</v>
      </c>
      <c r="K14" s="3" t="s">
        <v>37</v>
      </c>
      <c r="L14" s="3" t="s">
        <v>69</v>
      </c>
      <c r="M14" s="3" t="s">
        <v>234</v>
      </c>
      <c r="N14" s="5">
        <v>3</v>
      </c>
      <c r="O14" s="8">
        <f t="shared" si="4"/>
        <v>1.2E-2</v>
      </c>
      <c r="P14" s="6" t="str">
        <f t="shared" si="5"/>
        <v>1</v>
      </c>
      <c r="Q14" s="5">
        <v>2</v>
      </c>
      <c r="R14" s="5">
        <v>2</v>
      </c>
      <c r="S14" s="5">
        <f t="shared" si="0"/>
        <v>1.7999999999999998</v>
      </c>
      <c r="T14" s="6" t="str">
        <f t="shared" si="1"/>
        <v>BAJO</v>
      </c>
      <c r="U14" s="7" t="s">
        <v>91</v>
      </c>
      <c r="V14" s="5" t="s">
        <v>153</v>
      </c>
      <c r="W14" s="7" t="s">
        <v>55</v>
      </c>
      <c r="X14" s="5">
        <v>1</v>
      </c>
      <c r="Y14" s="5">
        <f t="shared" si="6"/>
        <v>1.7999999999999998</v>
      </c>
      <c r="Z14" s="10" t="str">
        <f t="shared" si="7"/>
        <v>ACEPTABLE</v>
      </c>
      <c r="AA14" s="5">
        <v>0</v>
      </c>
      <c r="AB14" s="5">
        <v>1</v>
      </c>
      <c r="AC14" s="5">
        <v>1</v>
      </c>
      <c r="AD14" s="5">
        <v>1</v>
      </c>
      <c r="AE14" s="5">
        <v>1</v>
      </c>
      <c r="AF14" s="5">
        <v>1</v>
      </c>
    </row>
    <row r="15" spans="1:32" ht="81.599999999999994" x14ac:dyDescent="0.2">
      <c r="A15" s="155"/>
      <c r="B15" s="156"/>
      <c r="C15" s="12" t="s">
        <v>0</v>
      </c>
      <c r="D15" s="12" t="s">
        <v>27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62</v>
      </c>
      <c r="J15" s="4" t="s">
        <v>25</v>
      </c>
      <c r="K15" s="3" t="s">
        <v>126</v>
      </c>
      <c r="L15" s="3" t="s">
        <v>104</v>
      </c>
      <c r="M15" s="3" t="s">
        <v>235</v>
      </c>
      <c r="N15" s="5">
        <v>250</v>
      </c>
      <c r="O15" s="8">
        <f t="shared" si="4"/>
        <v>1</v>
      </c>
      <c r="P15" s="6" t="str">
        <f t="shared" si="5"/>
        <v>3</v>
      </c>
      <c r="Q15" s="5">
        <v>2</v>
      </c>
      <c r="R15" s="5">
        <v>1</v>
      </c>
      <c r="S15" s="5">
        <f t="shared" si="0"/>
        <v>1.9000000000000001</v>
      </c>
      <c r="T15" s="6" t="str">
        <f t="shared" si="1"/>
        <v>BAJO</v>
      </c>
      <c r="U15" s="7" t="s">
        <v>59</v>
      </c>
      <c r="V15" s="5" t="s">
        <v>153</v>
      </c>
      <c r="W15" s="7" t="s">
        <v>78</v>
      </c>
      <c r="X15" s="5">
        <v>1</v>
      </c>
      <c r="Y15" s="5">
        <f t="shared" si="6"/>
        <v>1.9000000000000001</v>
      </c>
      <c r="Z15" s="10" t="str">
        <f t="shared" si="7"/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1</v>
      </c>
      <c r="AF15" s="5">
        <v>1</v>
      </c>
    </row>
    <row r="16" spans="1:32" ht="81.599999999999994" x14ac:dyDescent="0.2">
      <c r="A16" s="155"/>
      <c r="B16" s="156"/>
      <c r="C16" s="12" t="s">
        <v>0</v>
      </c>
      <c r="D16" s="12" t="s">
        <v>27</v>
      </c>
      <c r="E16" s="27">
        <f t="shared" si="2"/>
        <v>1</v>
      </c>
      <c r="F16" s="27">
        <f t="shared" si="3"/>
        <v>0</v>
      </c>
      <c r="G16" s="27">
        <v>0</v>
      </c>
      <c r="H16" s="9" t="s">
        <v>61</v>
      </c>
      <c r="I16" s="9" t="s">
        <v>87</v>
      </c>
      <c r="J16" s="4" t="s">
        <v>25</v>
      </c>
      <c r="K16" s="3" t="s">
        <v>64</v>
      </c>
      <c r="L16" s="3" t="s">
        <v>65</v>
      </c>
      <c r="M16" s="3" t="s">
        <v>169</v>
      </c>
      <c r="N16" s="5">
        <v>250</v>
      </c>
      <c r="O16" s="8">
        <f t="shared" si="4"/>
        <v>1</v>
      </c>
      <c r="P16" s="6" t="str">
        <f t="shared" si="5"/>
        <v>3</v>
      </c>
      <c r="Q16" s="5">
        <v>1</v>
      </c>
      <c r="R16" s="5">
        <v>1</v>
      </c>
      <c r="S16" s="5">
        <f t="shared" si="0"/>
        <v>1.4000000000000001</v>
      </c>
      <c r="T16" s="6" t="str">
        <f t="shared" si="1"/>
        <v>BAJO</v>
      </c>
      <c r="U16" s="7" t="s">
        <v>88</v>
      </c>
      <c r="V16" s="5" t="s">
        <v>153</v>
      </c>
      <c r="W16" s="7" t="s">
        <v>83</v>
      </c>
      <c r="X16" s="5">
        <v>1</v>
      </c>
      <c r="Y16" s="5">
        <f t="shared" si="6"/>
        <v>1.4000000000000001</v>
      </c>
      <c r="Z16" s="10" t="str">
        <f>IF(Y16&lt;=2,"ACEPTABLE",IF(AND(Y16&gt;2,Y16&lt;6),"MODERADO",IF(AND(Y16&gt;=6),"SIGNIFICATIVO")))</f>
        <v>ACEPTABLE</v>
      </c>
      <c r="AA16" s="5">
        <v>0</v>
      </c>
      <c r="AB16" s="5">
        <v>1</v>
      </c>
      <c r="AC16" s="5">
        <v>0</v>
      </c>
      <c r="AD16" s="5">
        <v>0</v>
      </c>
      <c r="AE16" s="5">
        <v>0</v>
      </c>
      <c r="AF16" s="5">
        <v>1</v>
      </c>
    </row>
    <row r="17" spans="1:32" ht="81.599999999999994" x14ac:dyDescent="0.2">
      <c r="A17" s="155"/>
      <c r="B17" s="156"/>
      <c r="C17" s="12" t="s">
        <v>0</v>
      </c>
      <c r="D17" s="12" t="s">
        <v>27</v>
      </c>
      <c r="E17" s="27">
        <f t="shared" si="2"/>
        <v>0</v>
      </c>
      <c r="F17" s="27">
        <f t="shared" si="3"/>
        <v>1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37</v>
      </c>
      <c r="L17" s="3" t="s">
        <v>97</v>
      </c>
      <c r="M17" s="3" t="s">
        <v>234</v>
      </c>
      <c r="N17" s="5">
        <v>52</v>
      </c>
      <c r="O17" s="8">
        <f t="shared" si="4"/>
        <v>0.20799999999999999</v>
      </c>
      <c r="P17" s="6" t="str">
        <f t="shared" si="5"/>
        <v>2</v>
      </c>
      <c r="Q17" s="5">
        <v>2</v>
      </c>
      <c r="R17" s="5">
        <v>1</v>
      </c>
      <c r="S17" s="5">
        <f t="shared" si="0"/>
        <v>1.7</v>
      </c>
      <c r="T17" s="6" t="str">
        <f t="shared" si="1"/>
        <v>BAJO</v>
      </c>
      <c r="U17" s="7" t="s">
        <v>93</v>
      </c>
      <c r="V17" s="5" t="s">
        <v>153</v>
      </c>
      <c r="W17" s="7" t="s">
        <v>83</v>
      </c>
      <c r="X17" s="5">
        <v>1</v>
      </c>
      <c r="Y17" s="5">
        <f t="shared" si="6"/>
        <v>1.7</v>
      </c>
      <c r="Z17" s="10" t="str">
        <f t="shared" si="7"/>
        <v>ACEPTABLE</v>
      </c>
      <c r="AA17" s="5">
        <v>1</v>
      </c>
      <c r="AB17" s="5">
        <v>1</v>
      </c>
      <c r="AC17" s="5">
        <v>1</v>
      </c>
      <c r="AD17" s="5">
        <v>1</v>
      </c>
      <c r="AE17" s="5">
        <v>1</v>
      </c>
      <c r="AF17" s="5">
        <v>1</v>
      </c>
    </row>
    <row r="18" spans="1:32" ht="153" x14ac:dyDescent="0.2">
      <c r="A18" s="155"/>
      <c r="B18" s="156"/>
      <c r="C18" s="12" t="s">
        <v>0</v>
      </c>
      <c r="D18" s="12" t="s">
        <v>148</v>
      </c>
      <c r="E18" s="27">
        <f t="shared" si="2"/>
        <v>1</v>
      </c>
      <c r="F18" s="27">
        <f t="shared" si="3"/>
        <v>0</v>
      </c>
      <c r="G18" s="27">
        <v>0</v>
      </c>
      <c r="H18" s="9" t="s">
        <v>239</v>
      </c>
      <c r="I18" s="9" t="s">
        <v>240</v>
      </c>
      <c r="J18" s="4" t="s">
        <v>25</v>
      </c>
      <c r="K18" s="3" t="s">
        <v>66</v>
      </c>
      <c r="L18" s="3" t="s">
        <v>238</v>
      </c>
      <c r="M18" s="3" t="s">
        <v>231</v>
      </c>
      <c r="N18" s="5">
        <v>250</v>
      </c>
      <c r="O18" s="8">
        <f>+N18/250</f>
        <v>1</v>
      </c>
      <c r="P18" s="6" t="str">
        <f>IF(O18&lt;=0.15,"1",IF(AND(O18&gt;0.15,O18&lt;0.3),"2",IF(AND(O18&gt;=0.3),"3")))</f>
        <v>3</v>
      </c>
      <c r="Q18" s="5">
        <v>1</v>
      </c>
      <c r="R18" s="5">
        <v>2</v>
      </c>
      <c r="S18" s="5">
        <f t="shared" si="0"/>
        <v>1.7000000000000002</v>
      </c>
      <c r="T18" s="6" t="str">
        <f t="shared" si="1"/>
        <v>BAJO</v>
      </c>
      <c r="U18" s="7" t="s">
        <v>68</v>
      </c>
      <c r="V18" s="5" t="s">
        <v>153</v>
      </c>
      <c r="W18" s="7" t="s">
        <v>83</v>
      </c>
      <c r="X18" s="5">
        <v>1</v>
      </c>
      <c r="Y18" s="5">
        <f t="shared" si="6"/>
        <v>1.7000000000000002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0</v>
      </c>
      <c r="AF18" s="5">
        <v>0</v>
      </c>
    </row>
    <row r="19" spans="1:32" ht="60.6" x14ac:dyDescent="0.2">
      <c r="A19" s="155"/>
      <c r="B19" s="156"/>
      <c r="C19" s="12" t="s">
        <v>0</v>
      </c>
      <c r="D19" s="12" t="s">
        <v>244</v>
      </c>
      <c r="E19" s="27">
        <f t="shared" si="2"/>
        <v>0</v>
      </c>
      <c r="F19" s="27">
        <f t="shared" si="3"/>
        <v>1</v>
      </c>
      <c r="G19" s="27">
        <v>0</v>
      </c>
      <c r="H19" s="9" t="s">
        <v>243</v>
      </c>
      <c r="I19" s="9" t="s">
        <v>245</v>
      </c>
      <c r="J19" s="4" t="s">
        <v>25</v>
      </c>
      <c r="K19" s="3" t="s">
        <v>241</v>
      </c>
      <c r="L19" s="3" t="s">
        <v>245</v>
      </c>
      <c r="M19" s="3" t="s">
        <v>231</v>
      </c>
      <c r="N19" s="5">
        <v>5</v>
      </c>
      <c r="O19" s="8">
        <f>+N19/250</f>
        <v>0.02</v>
      </c>
      <c r="P19" s="6" t="str">
        <f>IF(O19&lt;=0.15,"1",IF(AND(O19&gt;0.15,O19&lt;0.3),"2",IF(AND(O19&gt;=0.3),"3")))</f>
        <v>1</v>
      </c>
      <c r="Q19" s="5">
        <v>2</v>
      </c>
      <c r="R19" s="5">
        <v>3</v>
      </c>
      <c r="S19" s="5">
        <f t="shared" si="0"/>
        <v>2.0999999999999996</v>
      </c>
      <c r="T19" s="6" t="str">
        <f t="shared" si="1"/>
        <v>MEDIO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2.0999999999999996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61.2" x14ac:dyDescent="0.2">
      <c r="A20" s="155"/>
      <c r="B20" s="156"/>
      <c r="C20" s="12" t="s">
        <v>0</v>
      </c>
      <c r="D20" s="12" t="s">
        <v>244</v>
      </c>
      <c r="E20" s="27">
        <f t="shared" si="2"/>
        <v>0</v>
      </c>
      <c r="F20" s="27">
        <f t="shared" si="3"/>
        <v>1</v>
      </c>
      <c r="G20" s="27">
        <v>0</v>
      </c>
      <c r="H20" s="9" t="s">
        <v>246</v>
      </c>
      <c r="I20" s="9" t="s">
        <v>242</v>
      </c>
      <c r="J20" s="4" t="s">
        <v>25</v>
      </c>
      <c r="K20" s="3" t="s">
        <v>257</v>
      </c>
      <c r="L20" s="3" t="s">
        <v>265</v>
      </c>
      <c r="M20" s="3" t="s">
        <v>231</v>
      </c>
      <c r="N20" s="5">
        <v>1</v>
      </c>
      <c r="O20" s="8">
        <f t="shared" ref="O20:O27" si="8">+N20/250</f>
        <v>4.0000000000000001E-3</v>
      </c>
      <c r="P20" s="6" t="str">
        <f t="shared" ref="P20:P27" si="9">IF(O20&lt;=0.15,"1",IF(AND(O20&gt;0.15,O20&lt;0.3),"2",IF(AND(O20&gt;=0.3),"3")))</f>
        <v>1</v>
      </c>
      <c r="Q20" s="5">
        <v>2</v>
      </c>
      <c r="R20" s="5">
        <v>2</v>
      </c>
      <c r="S20" s="5">
        <f t="shared" si="0"/>
        <v>1.7999999999999998</v>
      </c>
      <c r="T20" s="6" t="str">
        <f t="shared" si="1"/>
        <v>BAJO</v>
      </c>
      <c r="U20" s="7" t="s">
        <v>68</v>
      </c>
      <c r="V20" s="5" t="s">
        <v>153</v>
      </c>
      <c r="W20" s="7" t="s">
        <v>83</v>
      </c>
      <c r="X20" s="5">
        <v>1</v>
      </c>
      <c r="Y20" s="5">
        <f t="shared" si="6"/>
        <v>1.7999999999999998</v>
      </c>
      <c r="Z20" s="10" t="str">
        <f t="shared" si="7"/>
        <v>ACEPTABLE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0</v>
      </c>
    </row>
    <row r="21" spans="1:32" ht="91.8" x14ac:dyDescent="0.2">
      <c r="A21" s="155"/>
      <c r="B21" s="156"/>
      <c r="C21" s="12" t="s">
        <v>24</v>
      </c>
      <c r="D21" s="12" t="s">
        <v>149</v>
      </c>
      <c r="E21" s="27">
        <f t="shared" si="2"/>
        <v>1</v>
      </c>
      <c r="F21" s="27">
        <f t="shared" si="3"/>
        <v>0</v>
      </c>
      <c r="G21" s="27">
        <v>0</v>
      </c>
      <c r="H21" s="9" t="s">
        <v>247</v>
      </c>
      <c r="I21" s="9" t="s">
        <v>242</v>
      </c>
      <c r="J21" s="4" t="s">
        <v>25</v>
      </c>
      <c r="K21" s="3" t="s">
        <v>258</v>
      </c>
      <c r="L21" s="3" t="s">
        <v>266</v>
      </c>
      <c r="M21" s="3" t="s">
        <v>231</v>
      </c>
      <c r="N21" s="5">
        <v>250</v>
      </c>
      <c r="O21" s="8">
        <f t="shared" si="8"/>
        <v>1</v>
      </c>
      <c r="P21" s="6" t="str">
        <f t="shared" si="9"/>
        <v>3</v>
      </c>
      <c r="Q21" s="5">
        <v>2</v>
      </c>
      <c r="R21" s="5">
        <v>2</v>
      </c>
      <c r="S21" s="5">
        <f t="shared" si="0"/>
        <v>2.2000000000000002</v>
      </c>
      <c r="T21" s="6" t="str">
        <f t="shared" si="1"/>
        <v>MEDIO</v>
      </c>
      <c r="U21" s="7" t="s">
        <v>68</v>
      </c>
      <c r="V21" s="5" t="s">
        <v>153</v>
      </c>
      <c r="W21" s="7" t="s">
        <v>83</v>
      </c>
      <c r="X21" s="5">
        <v>1</v>
      </c>
      <c r="Y21" s="5">
        <f t="shared" si="6"/>
        <v>2.2000000000000002</v>
      </c>
      <c r="Z21" s="10" t="str">
        <f t="shared" si="7"/>
        <v>ACEPTABLE</v>
      </c>
      <c r="AA21" s="5">
        <v>0</v>
      </c>
      <c r="AB21" s="5">
        <v>1</v>
      </c>
      <c r="AC21" s="5">
        <v>0</v>
      </c>
      <c r="AD21" s="5">
        <v>0</v>
      </c>
      <c r="AE21" s="5">
        <v>0</v>
      </c>
      <c r="AF21" s="5">
        <v>0</v>
      </c>
    </row>
    <row r="22" spans="1:32" ht="60.6" x14ac:dyDescent="0.2">
      <c r="A22" s="155"/>
      <c r="B22" s="156"/>
      <c r="C22" s="12" t="s">
        <v>24</v>
      </c>
      <c r="D22" s="12" t="s">
        <v>149</v>
      </c>
      <c r="E22" s="27">
        <f t="shared" si="2"/>
        <v>0</v>
      </c>
      <c r="F22" s="27">
        <f t="shared" si="3"/>
        <v>1</v>
      </c>
      <c r="G22" s="27">
        <v>0</v>
      </c>
      <c r="H22" s="9" t="s">
        <v>248</v>
      </c>
      <c r="I22" s="9" t="s">
        <v>242</v>
      </c>
      <c r="J22" s="4" t="s">
        <v>25</v>
      </c>
      <c r="K22" s="3" t="s">
        <v>259</v>
      </c>
      <c r="L22" s="3" t="s">
        <v>241</v>
      </c>
      <c r="M22" s="3" t="s">
        <v>231</v>
      </c>
      <c r="N22" s="5">
        <v>10</v>
      </c>
      <c r="O22" s="8">
        <f t="shared" si="8"/>
        <v>0.04</v>
      </c>
      <c r="P22" s="6" t="str">
        <f t="shared" si="9"/>
        <v>1</v>
      </c>
      <c r="Q22" s="5">
        <v>2</v>
      </c>
      <c r="R22" s="5">
        <v>2</v>
      </c>
      <c r="S22" s="5">
        <f t="shared" si="0"/>
        <v>1.7999999999999998</v>
      </c>
      <c r="T22" s="6" t="str">
        <f t="shared" si="1"/>
        <v>BAJO</v>
      </c>
      <c r="U22" s="7" t="s">
        <v>68</v>
      </c>
      <c r="V22" s="5" t="s">
        <v>153</v>
      </c>
      <c r="W22" s="7" t="s">
        <v>83</v>
      </c>
      <c r="X22" s="5">
        <v>1</v>
      </c>
      <c r="Y22" s="5">
        <f t="shared" si="6"/>
        <v>1.7999999999999998</v>
      </c>
      <c r="Z22" s="10" t="str">
        <f t="shared" si="7"/>
        <v>ACEPTABLE</v>
      </c>
      <c r="AA22" s="5">
        <v>0</v>
      </c>
      <c r="AB22" s="5">
        <v>1</v>
      </c>
      <c r="AC22" s="5">
        <v>0</v>
      </c>
      <c r="AD22" s="5">
        <v>0</v>
      </c>
      <c r="AE22" s="5">
        <v>0</v>
      </c>
      <c r="AF22" s="5">
        <v>0</v>
      </c>
    </row>
    <row r="23" spans="1:32" ht="61.2" x14ac:dyDescent="0.2">
      <c r="A23" s="155"/>
      <c r="B23" s="156"/>
      <c r="C23" s="12" t="s">
        <v>24</v>
      </c>
      <c r="D23" s="12" t="s">
        <v>149</v>
      </c>
      <c r="E23" s="27">
        <f t="shared" si="2"/>
        <v>1</v>
      </c>
      <c r="F23" s="27">
        <f t="shared" si="3"/>
        <v>0</v>
      </c>
      <c r="G23" s="27">
        <v>0</v>
      </c>
      <c r="H23" s="9" t="s">
        <v>249</v>
      </c>
      <c r="I23" s="9" t="s">
        <v>254</v>
      </c>
      <c r="J23" s="4" t="s">
        <v>25</v>
      </c>
      <c r="K23" s="3" t="s">
        <v>260</v>
      </c>
      <c r="L23" s="3" t="s">
        <v>266</v>
      </c>
      <c r="M23" s="3" t="s">
        <v>231</v>
      </c>
      <c r="N23" s="5">
        <v>250</v>
      </c>
      <c r="O23" s="8">
        <f t="shared" si="8"/>
        <v>1</v>
      </c>
      <c r="P23" s="6" t="str">
        <f t="shared" si="9"/>
        <v>3</v>
      </c>
      <c r="Q23" s="5">
        <v>2</v>
      </c>
      <c r="R23" s="5">
        <v>2</v>
      </c>
      <c r="S23" s="5">
        <f t="shared" si="0"/>
        <v>2.2000000000000002</v>
      </c>
      <c r="T23" s="6" t="str">
        <f t="shared" si="1"/>
        <v>MEDIO</v>
      </c>
      <c r="U23" s="7" t="s">
        <v>68</v>
      </c>
      <c r="V23" s="5" t="s">
        <v>153</v>
      </c>
      <c r="W23" s="7" t="s">
        <v>83</v>
      </c>
      <c r="X23" s="5">
        <v>1</v>
      </c>
      <c r="Y23" s="5">
        <f t="shared" si="6"/>
        <v>2.2000000000000002</v>
      </c>
      <c r="Z23" s="10" t="str">
        <f t="shared" si="7"/>
        <v>ACEPTABLE</v>
      </c>
      <c r="AA23" s="5">
        <v>0</v>
      </c>
      <c r="AB23" s="5">
        <v>1</v>
      </c>
      <c r="AC23" s="5">
        <v>0</v>
      </c>
      <c r="AD23" s="5">
        <v>0</v>
      </c>
      <c r="AE23" s="5">
        <v>0</v>
      </c>
      <c r="AF23" s="5">
        <v>0</v>
      </c>
    </row>
    <row r="24" spans="1:32" ht="60.6" x14ac:dyDescent="0.2">
      <c r="A24" s="155"/>
      <c r="B24" s="156"/>
      <c r="C24" s="12" t="s">
        <v>0</v>
      </c>
      <c r="D24" s="12" t="s">
        <v>244</v>
      </c>
      <c r="E24" s="27">
        <f t="shared" si="2"/>
        <v>1</v>
      </c>
      <c r="F24" s="27">
        <f t="shared" si="3"/>
        <v>0</v>
      </c>
      <c r="G24" s="27">
        <v>0</v>
      </c>
      <c r="H24" s="9" t="s">
        <v>250</v>
      </c>
      <c r="I24" s="9" t="s">
        <v>242</v>
      </c>
      <c r="J24" s="4" t="s">
        <v>25</v>
      </c>
      <c r="K24" s="3" t="s">
        <v>261</v>
      </c>
      <c r="L24" s="3" t="s">
        <v>265</v>
      </c>
      <c r="M24" s="3" t="s">
        <v>231</v>
      </c>
      <c r="N24" s="5">
        <v>250</v>
      </c>
      <c r="O24" s="8">
        <f t="shared" si="8"/>
        <v>1</v>
      </c>
      <c r="P24" s="6" t="str">
        <f t="shared" si="9"/>
        <v>3</v>
      </c>
      <c r="Q24" s="5">
        <v>2</v>
      </c>
      <c r="R24" s="5">
        <v>2</v>
      </c>
      <c r="S24" s="5">
        <f t="shared" si="0"/>
        <v>2.2000000000000002</v>
      </c>
      <c r="T24" s="6" t="str">
        <f t="shared" si="1"/>
        <v>MEDIO</v>
      </c>
      <c r="U24" s="7" t="s">
        <v>68</v>
      </c>
      <c r="V24" s="5" t="s">
        <v>153</v>
      </c>
      <c r="W24" s="7" t="s">
        <v>83</v>
      </c>
      <c r="X24" s="5">
        <v>1</v>
      </c>
      <c r="Y24" s="5">
        <f t="shared" si="6"/>
        <v>2.2000000000000002</v>
      </c>
      <c r="Z24" s="10" t="str">
        <f t="shared" si="7"/>
        <v>ACEPTABLE</v>
      </c>
      <c r="AA24" s="5">
        <v>0</v>
      </c>
      <c r="AB24" s="5">
        <v>1</v>
      </c>
      <c r="AC24" s="5">
        <v>0</v>
      </c>
      <c r="AD24" s="5">
        <v>0</v>
      </c>
      <c r="AE24" s="5">
        <v>0</v>
      </c>
      <c r="AF24" s="5">
        <v>0</v>
      </c>
    </row>
    <row r="25" spans="1:32" ht="60.6" x14ac:dyDescent="0.2">
      <c r="A25" s="155"/>
      <c r="B25" s="156"/>
      <c r="C25" s="12" t="s">
        <v>24</v>
      </c>
      <c r="D25" s="12" t="s">
        <v>256</v>
      </c>
      <c r="E25" s="27">
        <f t="shared" si="2"/>
        <v>0</v>
      </c>
      <c r="F25" s="27">
        <f t="shared" si="3"/>
        <v>1</v>
      </c>
      <c r="G25" s="27">
        <v>0</v>
      </c>
      <c r="H25" s="9" t="s">
        <v>251</v>
      </c>
      <c r="I25" s="9" t="s">
        <v>242</v>
      </c>
      <c r="J25" s="4" t="s">
        <v>25</v>
      </c>
      <c r="K25" s="3" t="s">
        <v>262</v>
      </c>
      <c r="L25" s="3" t="s">
        <v>265</v>
      </c>
      <c r="M25" s="3" t="s">
        <v>231</v>
      </c>
      <c r="N25" s="5">
        <v>25</v>
      </c>
      <c r="O25" s="8">
        <f t="shared" si="8"/>
        <v>0.1</v>
      </c>
      <c r="P25" s="6" t="str">
        <f t="shared" si="9"/>
        <v>1</v>
      </c>
      <c r="Q25" s="5">
        <v>2</v>
      </c>
      <c r="R25" s="5">
        <v>2</v>
      </c>
      <c r="S25" s="5">
        <f t="shared" si="0"/>
        <v>1.7999999999999998</v>
      </c>
      <c r="T25" s="6" t="str">
        <f t="shared" si="1"/>
        <v>BAJO</v>
      </c>
      <c r="U25" s="7" t="s">
        <v>68</v>
      </c>
      <c r="V25" s="5" t="s">
        <v>153</v>
      </c>
      <c r="W25" s="7" t="s">
        <v>83</v>
      </c>
      <c r="X25" s="5">
        <v>1</v>
      </c>
      <c r="Y25" s="5">
        <f t="shared" si="6"/>
        <v>1.7999999999999998</v>
      </c>
      <c r="Z25" s="10" t="str">
        <f t="shared" si="7"/>
        <v>ACEPTABLE</v>
      </c>
      <c r="AA25" s="5">
        <v>0</v>
      </c>
      <c r="AB25" s="5">
        <v>1</v>
      </c>
      <c r="AC25" s="5">
        <v>0</v>
      </c>
      <c r="AD25" s="5">
        <v>0</v>
      </c>
      <c r="AE25" s="5">
        <v>0</v>
      </c>
      <c r="AF25" s="5">
        <v>0</v>
      </c>
    </row>
    <row r="26" spans="1:32" ht="71.400000000000006" x14ac:dyDescent="0.2">
      <c r="A26" s="155"/>
      <c r="B26" s="156"/>
      <c r="C26" s="12" t="s">
        <v>0</v>
      </c>
      <c r="D26" s="12" t="s">
        <v>244</v>
      </c>
      <c r="E26" s="27">
        <f t="shared" si="2"/>
        <v>0</v>
      </c>
      <c r="F26" s="27">
        <f t="shared" si="3"/>
        <v>1</v>
      </c>
      <c r="G26" s="27">
        <v>0</v>
      </c>
      <c r="H26" s="9" t="s">
        <v>252</v>
      </c>
      <c r="I26" s="9" t="s">
        <v>255</v>
      </c>
      <c r="J26" s="4" t="s">
        <v>25</v>
      </c>
      <c r="K26" s="3" t="s">
        <v>263</v>
      </c>
      <c r="L26" s="3" t="s">
        <v>265</v>
      </c>
      <c r="M26" s="3" t="s">
        <v>231</v>
      </c>
      <c r="N26" s="5">
        <v>1</v>
      </c>
      <c r="O26" s="8">
        <f t="shared" si="8"/>
        <v>4.0000000000000001E-3</v>
      </c>
      <c r="P26" s="6" t="str">
        <f t="shared" si="9"/>
        <v>1</v>
      </c>
      <c r="Q26" s="5">
        <v>2</v>
      </c>
      <c r="R26" s="5">
        <v>2</v>
      </c>
      <c r="S26" s="5">
        <f t="shared" si="0"/>
        <v>1.7999999999999998</v>
      </c>
      <c r="T26" s="6" t="str">
        <f t="shared" si="1"/>
        <v>BAJO</v>
      </c>
      <c r="U26" s="7" t="s">
        <v>68</v>
      </c>
      <c r="V26" s="5" t="s">
        <v>153</v>
      </c>
      <c r="W26" s="7" t="s">
        <v>83</v>
      </c>
      <c r="X26" s="5">
        <v>1</v>
      </c>
      <c r="Y26" s="5">
        <f t="shared" si="6"/>
        <v>1.7999999999999998</v>
      </c>
      <c r="Z26" s="10" t="str">
        <f t="shared" si="7"/>
        <v>ACEPTABLE</v>
      </c>
      <c r="AA26" s="5">
        <v>0</v>
      </c>
      <c r="AB26" s="5">
        <v>1</v>
      </c>
      <c r="AC26" s="5">
        <v>0</v>
      </c>
      <c r="AD26" s="5">
        <v>0</v>
      </c>
      <c r="AE26" s="5">
        <v>0</v>
      </c>
      <c r="AF26" s="5">
        <v>0</v>
      </c>
    </row>
    <row r="27" spans="1:32" ht="60.6" x14ac:dyDescent="0.2">
      <c r="A27" s="155"/>
      <c r="B27" s="156"/>
      <c r="C27" s="12" t="s">
        <v>24</v>
      </c>
      <c r="D27" s="12" t="s">
        <v>267</v>
      </c>
      <c r="E27" s="27">
        <f t="shared" si="2"/>
        <v>0</v>
      </c>
      <c r="F27" s="27">
        <f t="shared" si="3"/>
        <v>1</v>
      </c>
      <c r="G27" s="27">
        <v>0</v>
      </c>
      <c r="H27" s="9" t="s">
        <v>253</v>
      </c>
      <c r="I27" s="9" t="s">
        <v>242</v>
      </c>
      <c r="J27" s="4" t="s">
        <v>25</v>
      </c>
      <c r="K27" s="3" t="s">
        <v>264</v>
      </c>
      <c r="L27" s="3" t="s">
        <v>265</v>
      </c>
      <c r="M27" s="3" t="s">
        <v>231</v>
      </c>
      <c r="N27" s="5">
        <v>25</v>
      </c>
      <c r="O27" s="8">
        <f t="shared" si="8"/>
        <v>0.1</v>
      </c>
      <c r="P27" s="6" t="str">
        <f t="shared" si="9"/>
        <v>1</v>
      </c>
      <c r="Q27" s="5">
        <v>2</v>
      </c>
      <c r="R27" s="5">
        <v>2</v>
      </c>
      <c r="S27" s="5">
        <f t="shared" si="0"/>
        <v>1.7999999999999998</v>
      </c>
      <c r="T27" s="6" t="str">
        <f t="shared" si="1"/>
        <v>BAJO</v>
      </c>
      <c r="U27" s="7" t="s">
        <v>68</v>
      </c>
      <c r="V27" s="5" t="s">
        <v>153</v>
      </c>
      <c r="W27" s="7" t="s">
        <v>83</v>
      </c>
      <c r="X27" s="5">
        <v>1</v>
      </c>
      <c r="Y27" s="5">
        <f t="shared" si="6"/>
        <v>1.7999999999999998</v>
      </c>
      <c r="Z27" s="10" t="str">
        <f t="shared" si="7"/>
        <v>ACEPTABLE</v>
      </c>
      <c r="AA27" s="5">
        <v>0</v>
      </c>
      <c r="AB27" s="5">
        <v>1</v>
      </c>
      <c r="AC27" s="5">
        <v>0</v>
      </c>
      <c r="AD27" s="5">
        <v>0</v>
      </c>
      <c r="AE27" s="5">
        <v>0</v>
      </c>
      <c r="AF27" s="5">
        <v>0</v>
      </c>
    </row>
    <row r="48" ht="10.8" thickBot="1" x14ac:dyDescent="0.25"/>
    <row r="49" spans="1:1" ht="11.25" customHeight="1" x14ac:dyDescent="0.2">
      <c r="A49" s="30"/>
    </row>
    <row r="50" spans="1:1" ht="10.8" thickBot="1" x14ac:dyDescent="0.25">
      <c r="A50" s="31"/>
    </row>
  </sheetData>
  <autoFilter ref="A6:AF17">
    <filterColumn colId="9" showButton="0"/>
    <filterColumn colId="13" showButton="0"/>
    <filterColumn colId="14" showButton="0"/>
    <filterColumn colId="20" showButton="0"/>
  </autoFilter>
  <mergeCells count="48">
    <mergeCell ref="X6:X7"/>
    <mergeCell ref="Y6:Y7"/>
    <mergeCell ref="AA6:AA7"/>
    <mergeCell ref="AB6:AB7"/>
    <mergeCell ref="AC6:AC7"/>
    <mergeCell ref="Z5:Z7"/>
    <mergeCell ref="AA4:AF5"/>
    <mergeCell ref="AD1:AF1"/>
    <mergeCell ref="AA2:AC2"/>
    <mergeCell ref="AD2:AF2"/>
    <mergeCell ref="AA3:AC3"/>
    <mergeCell ref="AF6:AF7"/>
    <mergeCell ref="AE6:AE7"/>
    <mergeCell ref="AD6:AD7"/>
    <mergeCell ref="AD3:AF3"/>
    <mergeCell ref="AA1:AC1"/>
    <mergeCell ref="A1:A3"/>
    <mergeCell ref="B1:Z1"/>
    <mergeCell ref="J6:K6"/>
    <mergeCell ref="A4:G4"/>
    <mergeCell ref="H4:T4"/>
    <mergeCell ref="B2:Z3"/>
    <mergeCell ref="U4:Z4"/>
    <mergeCell ref="J5:M5"/>
    <mergeCell ref="Q6:Q8"/>
    <mergeCell ref="A5:A7"/>
    <mergeCell ref="B5:B7"/>
    <mergeCell ref="C5:C7"/>
    <mergeCell ref="D5:D7"/>
    <mergeCell ref="E5:G5"/>
    <mergeCell ref="L6:L7"/>
    <mergeCell ref="N6:P6"/>
    <mergeCell ref="A9:A27"/>
    <mergeCell ref="B9:B27"/>
    <mergeCell ref="H5:I5"/>
    <mergeCell ref="R6:R7"/>
    <mergeCell ref="U5:Y5"/>
    <mergeCell ref="S6:S7"/>
    <mergeCell ref="M6:M7"/>
    <mergeCell ref="E6:E7"/>
    <mergeCell ref="F6:F7"/>
    <mergeCell ref="G6:G7"/>
    <mergeCell ref="H6:H7"/>
    <mergeCell ref="I6:I7"/>
    <mergeCell ref="T6:T7"/>
    <mergeCell ref="N5:T5"/>
    <mergeCell ref="U6:V6"/>
    <mergeCell ref="W6:W7"/>
  </mergeCells>
  <conditionalFormatting sqref="P9:P27">
    <cfRule type="cellIs" dxfId="219" priority="4" operator="greaterThan">
      <formula>0</formula>
    </cfRule>
    <cfRule type="cellIs" dxfId="218" priority="5" stopIfTrue="1" operator="equal">
      <formula>"ALTO"</formula>
    </cfRule>
    <cfRule type="cellIs" dxfId="217" priority="6" stopIfTrue="1" operator="equal">
      <formula>"MEDIO"</formula>
    </cfRule>
    <cfRule type="cellIs" dxfId="216" priority="7" stopIfTrue="1" operator="equal">
      <formula>"BAJO"</formula>
    </cfRule>
  </conditionalFormatting>
  <conditionalFormatting sqref="T9:T27">
    <cfRule type="cellIs" dxfId="215" priority="8" stopIfTrue="1" operator="equal">
      <formula>"ALTO"</formula>
    </cfRule>
    <cfRule type="cellIs" dxfId="214" priority="9" stopIfTrue="1" operator="equal">
      <formula>"MEDIO"</formula>
    </cfRule>
    <cfRule type="cellIs" dxfId="213" priority="10" stopIfTrue="1" operator="equal">
      <formula>"BAJO"</formula>
    </cfRule>
  </conditionalFormatting>
  <conditionalFormatting sqref="Z9:Z27">
    <cfRule type="cellIs" dxfId="212" priority="1" stopIfTrue="1" operator="equal">
      <formula>"SIGNIFICATIVO"</formula>
    </cfRule>
    <cfRule type="cellIs" dxfId="211" priority="2" stopIfTrue="1" operator="equal">
      <formula>"MODERADO"</formula>
    </cfRule>
    <cfRule type="cellIs" dxfId="210" priority="3" stopIfTrue="1" operator="equal">
      <formula>"ACEPTABLE"</formula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9">
    <pageSetUpPr fitToPage="1"/>
  </sheetPr>
  <dimension ref="A1:AF43"/>
  <sheetViews>
    <sheetView showGridLines="0" topLeftCell="S1" zoomScale="110" zoomScaleNormal="110" zoomScaleSheetLayoutView="40" workbookViewId="0">
      <selection activeCell="H4" sqref="A4:XFD4"/>
    </sheetView>
  </sheetViews>
  <sheetFormatPr baseColWidth="10" defaultColWidth="11.44140625" defaultRowHeight="10.199999999999999" x14ac:dyDescent="0.2"/>
  <cols>
    <col min="1" max="1" width="20" style="1" customWidth="1"/>
    <col min="2" max="3" width="18.5546875" style="1" bestFit="1" customWidth="1"/>
    <col min="4" max="4" width="39.109375" style="1" customWidth="1"/>
    <col min="5" max="5" width="5.5546875" style="2" bestFit="1" customWidth="1"/>
    <col min="6" max="6" width="6.88671875" style="2" bestFit="1" customWidth="1"/>
    <col min="7" max="7" width="3.88671875" style="2" bestFit="1" customWidth="1"/>
    <col min="8" max="8" width="21.109375" style="1" bestFit="1" customWidth="1"/>
    <col min="9" max="9" width="31.44140625" style="1" customWidth="1"/>
    <col min="10" max="11" width="24.6640625" style="1" customWidth="1"/>
    <col min="12" max="13" width="16.332031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2" width="16.6640625" style="1" customWidth="1"/>
    <col min="23" max="23" width="30.44140625" style="1" customWidth="1"/>
    <col min="24" max="25" width="6.6640625" style="1" customWidth="1"/>
    <col min="26" max="26" width="18.5546875" style="1" bestFit="1" customWidth="1"/>
    <col min="27" max="28" width="6.6640625" style="1" customWidth="1"/>
    <col min="29" max="16384" width="11.44140625" style="1"/>
  </cols>
  <sheetData>
    <row r="1" spans="1:32" s="20" customFormat="1" ht="31.5" customHeight="1" x14ac:dyDescent="0.4">
      <c r="A1" s="158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70" t="s">
        <v>15</v>
      </c>
      <c r="AB1" s="170"/>
      <c r="AC1" s="171"/>
      <c r="AD1" s="128" t="s">
        <v>344</v>
      </c>
      <c r="AE1" s="128"/>
      <c r="AF1" s="128"/>
    </row>
    <row r="2" spans="1:32" s="20" customFormat="1" ht="21.75" customHeight="1" x14ac:dyDescent="0.25">
      <c r="A2" s="158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70" t="s">
        <v>86</v>
      </c>
      <c r="AB2" s="170"/>
      <c r="AC2" s="171"/>
      <c r="AD2" s="137">
        <v>4</v>
      </c>
      <c r="AE2" s="138"/>
      <c r="AF2" s="139"/>
    </row>
    <row r="3" spans="1:32" s="20" customFormat="1" ht="25.5" customHeight="1" x14ac:dyDescent="0.25">
      <c r="A3" s="158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70" t="s">
        <v>17</v>
      </c>
      <c r="AB3" s="170"/>
      <c r="AC3" s="171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199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205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12</v>
      </c>
      <c r="J6" s="142" t="s">
        <v>179</v>
      </c>
      <c r="K6" s="142"/>
      <c r="L6" s="142" t="s">
        <v>188</v>
      </c>
      <c r="M6" s="173" t="s">
        <v>200</v>
      </c>
      <c r="N6" s="142" t="s">
        <v>181</v>
      </c>
      <c r="O6" s="142"/>
      <c r="P6" s="142"/>
      <c r="Q6" s="142" t="s">
        <v>190</v>
      </c>
      <c r="R6" s="142" t="s">
        <v>183</v>
      </c>
      <c r="S6" s="142" t="s">
        <v>201</v>
      </c>
      <c r="T6" s="142" t="s">
        <v>182</v>
      </c>
      <c r="U6" s="142" t="s">
        <v>194</v>
      </c>
      <c r="V6" s="142"/>
      <c r="W6" s="142" t="s">
        <v>202</v>
      </c>
      <c r="X6" s="142" t="s">
        <v>203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ht="12" customHeight="1" x14ac:dyDescent="0.2">
      <c r="A8" s="24"/>
      <c r="B8" s="24"/>
      <c r="C8" s="24"/>
      <c r="D8" s="24"/>
      <c r="H8" s="24"/>
      <c r="I8" s="24"/>
      <c r="J8" s="24"/>
      <c r="K8" s="24"/>
      <c r="L8" s="32"/>
      <c r="M8" s="32"/>
      <c r="N8" s="25"/>
      <c r="O8" s="25"/>
      <c r="P8" s="25"/>
      <c r="Q8" s="25"/>
      <c r="R8" s="25"/>
      <c r="S8" s="25"/>
      <c r="T8" s="25"/>
      <c r="U8" s="25"/>
      <c r="V8" s="26"/>
      <c r="W8" s="26"/>
      <c r="X8" s="26"/>
      <c r="Y8" s="26"/>
      <c r="Z8" s="25"/>
      <c r="AA8" s="26"/>
      <c r="AB8" s="26"/>
    </row>
    <row r="9" spans="1:32" ht="81.599999999999994" customHeight="1" x14ac:dyDescent="0.2">
      <c r="A9" s="155" t="s">
        <v>116</v>
      </c>
      <c r="B9" s="172" t="s">
        <v>121</v>
      </c>
      <c r="C9" s="12" t="s">
        <v>0</v>
      </c>
      <c r="D9" s="12" t="s">
        <v>112</v>
      </c>
      <c r="E9" s="27">
        <f t="shared" ref="E9:E33" si="0">IF(N9&gt;200,1,0)</f>
        <v>1</v>
      </c>
      <c r="F9" s="27">
        <f t="shared" ref="F9:F33" si="1">IF(N9&lt;200,1,0)</f>
        <v>0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35</v>
      </c>
      <c r="L9" s="3" t="s">
        <v>35</v>
      </c>
      <c r="M9" s="3" t="s">
        <v>234</v>
      </c>
      <c r="N9" s="5">
        <v>250</v>
      </c>
      <c r="O9" s="8">
        <f>+N9/250</f>
        <v>1</v>
      </c>
      <c r="P9" s="6" t="str">
        <f>IF(O9&lt;=0.15,"1",IF(AND(O9&gt;0.15,O9&lt;0.3),"2",IF(AND(O9&gt;=0.3),"3")))</f>
        <v>3</v>
      </c>
      <c r="Q9" s="5">
        <v>2</v>
      </c>
      <c r="R9" s="5">
        <v>1</v>
      </c>
      <c r="S9" s="5">
        <f t="shared" ref="S9:S20" si="2">+(P9*0.2)+(Q9*0.5)+(R9*0.3)</f>
        <v>1.9000000000000001</v>
      </c>
      <c r="T9" s="6" t="str">
        <f t="shared" ref="T9:T20" si="3">IF(S9&lt;=2,"BAJO",IF(AND(S9&gt;2,S9&lt;2.5),"MEDIO",IF(AND(S9&gt;=2.5),"ALTO")))</f>
        <v>BAJO</v>
      </c>
      <c r="U9" s="7" t="s">
        <v>53</v>
      </c>
      <c r="V9" s="5" t="s">
        <v>153</v>
      </c>
      <c r="W9" s="7" t="s">
        <v>54</v>
      </c>
      <c r="X9" s="5">
        <v>1</v>
      </c>
      <c r="Y9" s="5">
        <f>+X9*S9</f>
        <v>1.9000000000000001</v>
      </c>
      <c r="Z9" s="10" t="str">
        <f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0</v>
      </c>
      <c r="AE9" s="5">
        <v>1</v>
      </c>
      <c r="AF9" s="5">
        <v>1</v>
      </c>
    </row>
    <row r="10" spans="1:32" ht="91.8" x14ac:dyDescent="0.2">
      <c r="A10" s="155"/>
      <c r="B10" s="172"/>
      <c r="C10" s="12" t="s">
        <v>0</v>
      </c>
      <c r="D10" s="12" t="s">
        <v>112</v>
      </c>
      <c r="E10" s="27">
        <f t="shared" si="0"/>
        <v>0</v>
      </c>
      <c r="F10" s="27">
        <f t="shared" si="1"/>
        <v>1</v>
      </c>
      <c r="G10" s="27">
        <v>0</v>
      </c>
      <c r="H10" s="9" t="s">
        <v>31</v>
      </c>
      <c r="I10" s="9" t="s">
        <v>42</v>
      </c>
      <c r="J10" s="4" t="s">
        <v>25</v>
      </c>
      <c r="K10" s="3" t="s">
        <v>43</v>
      </c>
      <c r="L10" s="3" t="s">
        <v>69</v>
      </c>
      <c r="M10" s="3" t="s">
        <v>232</v>
      </c>
      <c r="N10" s="5">
        <v>3</v>
      </c>
      <c r="O10" s="8">
        <f t="shared" ref="O10:O28" si="4">+N10/250</f>
        <v>1.2E-2</v>
      </c>
      <c r="P10" s="6" t="str">
        <f t="shared" ref="P10:P28" si="5">IF(O10&lt;=0.15,"1",IF(AND(O10&gt;0.15,O10&lt;0.3),"2",IF(AND(O10&gt;=0.3),"3")))</f>
        <v>1</v>
      </c>
      <c r="Q10" s="5">
        <v>2</v>
      </c>
      <c r="R10" s="5">
        <v>2</v>
      </c>
      <c r="S10" s="5">
        <f t="shared" si="2"/>
        <v>1.7999999999999998</v>
      </c>
      <c r="T10" s="6" t="str">
        <f t="shared" si="3"/>
        <v>BAJO</v>
      </c>
      <c r="U10" s="7" t="s">
        <v>91</v>
      </c>
      <c r="V10" s="5" t="s">
        <v>153</v>
      </c>
      <c r="W10" s="7" t="s">
        <v>55</v>
      </c>
      <c r="X10" s="5">
        <v>1</v>
      </c>
      <c r="Y10" s="5">
        <f t="shared" ref="Y10:Y28" si="6">+X10*S10</f>
        <v>1.7999999999999998</v>
      </c>
      <c r="Z10" s="10" t="str">
        <f t="shared" ref="Z10:Z19" si="7">IF(Y10&lt;=3,"ACEPTABLE",IF(AND(Y10&gt;3,Y10&lt;6),"MODERADO",IF(AND(Y10&gt;=6),"SIGNIFICATIVO")))</f>
        <v>ACEPTABLE</v>
      </c>
      <c r="AA10" s="5">
        <v>0</v>
      </c>
      <c r="AB10" s="5">
        <v>1</v>
      </c>
      <c r="AC10" s="5">
        <v>0</v>
      </c>
      <c r="AD10" s="5">
        <v>1</v>
      </c>
      <c r="AE10" s="5">
        <v>1</v>
      </c>
      <c r="AF10" s="5">
        <v>1</v>
      </c>
    </row>
    <row r="11" spans="1:32" ht="81.599999999999994" customHeight="1" x14ac:dyDescent="0.2">
      <c r="A11" s="155"/>
      <c r="B11" s="172"/>
      <c r="C11" s="12" t="s">
        <v>0</v>
      </c>
      <c r="D11" s="12" t="s">
        <v>112</v>
      </c>
      <c r="E11" s="27">
        <f t="shared" si="0"/>
        <v>1</v>
      </c>
      <c r="F11" s="27">
        <f t="shared" si="1"/>
        <v>0</v>
      </c>
      <c r="G11" s="27">
        <v>0</v>
      </c>
      <c r="H11" s="9" t="s">
        <v>31</v>
      </c>
      <c r="I11" s="9" t="s">
        <v>41</v>
      </c>
      <c r="J11" s="4" t="s">
        <v>25</v>
      </c>
      <c r="K11" s="3" t="s">
        <v>98</v>
      </c>
      <c r="L11" s="3" t="s">
        <v>104</v>
      </c>
      <c r="M11" s="3" t="s">
        <v>231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2"/>
        <v>1.4000000000000001</v>
      </c>
      <c r="T11" s="6" t="str">
        <f t="shared" si="3"/>
        <v>BAJO</v>
      </c>
      <c r="U11" s="7" t="s">
        <v>99</v>
      </c>
      <c r="V11" s="5" t="s">
        <v>153</v>
      </c>
      <c r="W11" s="7" t="s">
        <v>96</v>
      </c>
      <c r="X11" s="5">
        <v>2</v>
      </c>
      <c r="Y11" s="5">
        <f t="shared" si="6"/>
        <v>2.8000000000000003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81.599999999999994" customHeight="1" x14ac:dyDescent="0.2">
      <c r="A12" s="155"/>
      <c r="B12" s="172"/>
      <c r="C12" s="12" t="s">
        <v>0</v>
      </c>
      <c r="D12" s="12" t="s">
        <v>112</v>
      </c>
      <c r="E12" s="27">
        <f t="shared" si="0"/>
        <v>1</v>
      </c>
      <c r="F12" s="27">
        <f t="shared" si="1"/>
        <v>0</v>
      </c>
      <c r="G12" s="27">
        <v>0</v>
      </c>
      <c r="H12" s="9" t="s">
        <v>33</v>
      </c>
      <c r="I12" s="9" t="s">
        <v>56</v>
      </c>
      <c r="J12" s="4" t="s">
        <v>25</v>
      </c>
      <c r="K12" s="3" t="s">
        <v>39</v>
      </c>
      <c r="L12" s="3" t="s">
        <v>49</v>
      </c>
      <c r="M12" s="3" t="s">
        <v>231</v>
      </c>
      <c r="N12" s="5">
        <v>250</v>
      </c>
      <c r="O12" s="8">
        <f t="shared" si="4"/>
        <v>1</v>
      </c>
      <c r="P12" s="6" t="str">
        <f t="shared" si="5"/>
        <v>3</v>
      </c>
      <c r="Q12" s="5">
        <v>1</v>
      </c>
      <c r="R12" s="5">
        <v>1</v>
      </c>
      <c r="S12" s="5">
        <f t="shared" si="2"/>
        <v>1.4000000000000001</v>
      </c>
      <c r="T12" s="6" t="str">
        <f t="shared" si="3"/>
        <v>BAJO</v>
      </c>
      <c r="U12" s="7" t="s">
        <v>22</v>
      </c>
      <c r="V12" s="5" t="s">
        <v>153</v>
      </c>
      <c r="W12" s="7" t="s">
        <v>85</v>
      </c>
      <c r="X12" s="5">
        <v>1</v>
      </c>
      <c r="Y12" s="5">
        <f t="shared" si="6"/>
        <v>1.4000000000000001</v>
      </c>
      <c r="Z12" s="10" t="str">
        <f t="shared" si="7"/>
        <v>ACEPTABLE</v>
      </c>
      <c r="AA12" s="5">
        <v>0</v>
      </c>
      <c r="AB12" s="5">
        <v>1</v>
      </c>
      <c r="AC12" s="5">
        <v>1</v>
      </c>
      <c r="AD12" s="5">
        <v>1</v>
      </c>
      <c r="AE12" s="5">
        <v>1</v>
      </c>
      <c r="AF12" s="5">
        <v>1</v>
      </c>
    </row>
    <row r="13" spans="1:32" ht="81.599999999999994" customHeight="1" x14ac:dyDescent="0.2">
      <c r="A13" s="155"/>
      <c r="B13" s="172"/>
      <c r="C13" s="12" t="s">
        <v>0</v>
      </c>
      <c r="D13" s="12" t="s">
        <v>112</v>
      </c>
      <c r="E13" s="27">
        <f t="shared" si="0"/>
        <v>0</v>
      </c>
      <c r="F13" s="27">
        <f t="shared" si="1"/>
        <v>1</v>
      </c>
      <c r="G13" s="27">
        <v>0</v>
      </c>
      <c r="H13" s="9" t="s">
        <v>33</v>
      </c>
      <c r="I13" s="9" t="s">
        <v>57</v>
      </c>
      <c r="J13" s="4" t="s">
        <v>25</v>
      </c>
      <c r="K13" s="3" t="s">
        <v>37</v>
      </c>
      <c r="L13" s="3" t="s">
        <v>48</v>
      </c>
      <c r="M13" s="3" t="s">
        <v>221</v>
      </c>
      <c r="N13" s="5">
        <v>12</v>
      </c>
      <c r="O13" s="8">
        <f t="shared" si="4"/>
        <v>4.8000000000000001E-2</v>
      </c>
      <c r="P13" s="6" t="str">
        <f t="shared" si="5"/>
        <v>1</v>
      </c>
      <c r="Q13" s="5">
        <v>2</v>
      </c>
      <c r="R13" s="5">
        <v>2</v>
      </c>
      <c r="S13" s="5">
        <f t="shared" si="2"/>
        <v>1.7999999999999998</v>
      </c>
      <c r="T13" s="6" t="str">
        <f t="shared" si="3"/>
        <v>BAJO</v>
      </c>
      <c r="U13" s="7" t="s">
        <v>92</v>
      </c>
      <c r="V13" s="5" t="s">
        <v>153</v>
      </c>
      <c r="W13" s="7" t="s">
        <v>54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0</v>
      </c>
      <c r="AD13" s="5">
        <v>1</v>
      </c>
      <c r="AE13" s="5">
        <v>1</v>
      </c>
      <c r="AF13" s="5">
        <v>1</v>
      </c>
    </row>
    <row r="14" spans="1:32" ht="91.8" x14ac:dyDescent="0.2">
      <c r="A14" s="155"/>
      <c r="B14" s="172"/>
      <c r="C14" s="12" t="s">
        <v>0</v>
      </c>
      <c r="D14" s="12" t="s">
        <v>112</v>
      </c>
      <c r="E14" s="27">
        <f t="shared" si="0"/>
        <v>0</v>
      </c>
      <c r="F14" s="27">
        <f t="shared" si="1"/>
        <v>1</v>
      </c>
      <c r="G14" s="27">
        <v>0</v>
      </c>
      <c r="H14" s="9" t="s">
        <v>32</v>
      </c>
      <c r="I14" s="9" t="s">
        <v>58</v>
      </c>
      <c r="J14" s="4" t="s">
        <v>25</v>
      </c>
      <c r="K14" s="3" t="s">
        <v>37</v>
      </c>
      <c r="L14" s="3" t="s">
        <v>69</v>
      </c>
      <c r="M14" s="3" t="s">
        <v>231</v>
      </c>
      <c r="N14" s="5">
        <v>3</v>
      </c>
      <c r="O14" s="8">
        <f t="shared" si="4"/>
        <v>1.2E-2</v>
      </c>
      <c r="P14" s="6" t="str">
        <f t="shared" si="5"/>
        <v>1</v>
      </c>
      <c r="Q14" s="5">
        <v>2</v>
      </c>
      <c r="R14" s="5">
        <v>2</v>
      </c>
      <c r="S14" s="5">
        <f t="shared" si="2"/>
        <v>1.7999999999999998</v>
      </c>
      <c r="T14" s="6" t="str">
        <f t="shared" si="3"/>
        <v>BAJO</v>
      </c>
      <c r="U14" s="7" t="s">
        <v>91</v>
      </c>
      <c r="V14" s="5" t="s">
        <v>153</v>
      </c>
      <c r="W14" s="7" t="s">
        <v>55</v>
      </c>
      <c r="X14" s="5">
        <v>1</v>
      </c>
      <c r="Y14" s="5">
        <f t="shared" si="6"/>
        <v>1.7999999999999998</v>
      </c>
      <c r="Z14" s="10" t="str">
        <f t="shared" si="7"/>
        <v>ACEPTABLE</v>
      </c>
      <c r="AA14" s="5">
        <v>0</v>
      </c>
      <c r="AB14" s="5">
        <v>1</v>
      </c>
      <c r="AC14" s="5">
        <v>1</v>
      </c>
      <c r="AD14" s="5">
        <v>1</v>
      </c>
      <c r="AE14" s="5">
        <v>1</v>
      </c>
      <c r="AF14" s="5">
        <v>1</v>
      </c>
    </row>
    <row r="15" spans="1:32" ht="81.599999999999994" customHeight="1" x14ac:dyDescent="0.2">
      <c r="A15" s="155"/>
      <c r="B15" s="172"/>
      <c r="C15" s="12" t="s">
        <v>0</v>
      </c>
      <c r="D15" s="12" t="s">
        <v>112</v>
      </c>
      <c r="E15" s="27">
        <f t="shared" si="0"/>
        <v>1</v>
      </c>
      <c r="F15" s="27">
        <f t="shared" si="1"/>
        <v>0</v>
      </c>
      <c r="G15" s="27">
        <v>0</v>
      </c>
      <c r="H15" s="9" t="s">
        <v>61</v>
      </c>
      <c r="I15" s="9" t="s">
        <v>62</v>
      </c>
      <c r="J15" s="4" t="s">
        <v>25</v>
      </c>
      <c r="K15" s="3" t="s">
        <v>126</v>
      </c>
      <c r="L15" s="3" t="s">
        <v>104</v>
      </c>
      <c r="M15" s="3" t="s">
        <v>234</v>
      </c>
      <c r="N15" s="5">
        <v>250</v>
      </c>
      <c r="O15" s="8">
        <f t="shared" si="4"/>
        <v>1</v>
      </c>
      <c r="P15" s="6" t="str">
        <f t="shared" si="5"/>
        <v>3</v>
      </c>
      <c r="Q15" s="5">
        <v>2</v>
      </c>
      <c r="R15" s="5">
        <v>1</v>
      </c>
      <c r="S15" s="5">
        <f t="shared" si="2"/>
        <v>1.9000000000000001</v>
      </c>
      <c r="T15" s="6" t="str">
        <f t="shared" si="3"/>
        <v>BAJO</v>
      </c>
      <c r="U15" s="7" t="s">
        <v>59</v>
      </c>
      <c r="V15" s="5" t="s">
        <v>153</v>
      </c>
      <c r="W15" s="7" t="s">
        <v>78</v>
      </c>
      <c r="X15" s="5">
        <v>1</v>
      </c>
      <c r="Y15" s="5">
        <f t="shared" si="6"/>
        <v>1.9000000000000001</v>
      </c>
      <c r="Z15" s="10" t="str">
        <f t="shared" si="7"/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1</v>
      </c>
      <c r="AF15" s="5">
        <v>1</v>
      </c>
    </row>
    <row r="16" spans="1:32" ht="81.599999999999994" customHeight="1" x14ac:dyDescent="0.2">
      <c r="A16" s="155"/>
      <c r="B16" s="172"/>
      <c r="C16" s="12" t="s">
        <v>0</v>
      </c>
      <c r="D16" s="12" t="s">
        <v>112</v>
      </c>
      <c r="E16" s="27">
        <f t="shared" si="0"/>
        <v>1</v>
      </c>
      <c r="F16" s="27">
        <f t="shared" si="1"/>
        <v>0</v>
      </c>
      <c r="G16" s="27">
        <v>0</v>
      </c>
      <c r="H16" s="9" t="s">
        <v>61</v>
      </c>
      <c r="I16" s="9" t="s">
        <v>87</v>
      </c>
      <c r="J16" s="4" t="s">
        <v>25</v>
      </c>
      <c r="K16" s="3" t="s">
        <v>64</v>
      </c>
      <c r="L16" s="3" t="s">
        <v>65</v>
      </c>
      <c r="M16" s="3" t="s">
        <v>234</v>
      </c>
      <c r="N16" s="5">
        <v>250</v>
      </c>
      <c r="O16" s="8">
        <f t="shared" si="4"/>
        <v>1</v>
      </c>
      <c r="P16" s="6" t="str">
        <f t="shared" si="5"/>
        <v>3</v>
      </c>
      <c r="Q16" s="5">
        <v>1</v>
      </c>
      <c r="R16" s="5">
        <v>1</v>
      </c>
      <c r="S16" s="5">
        <f t="shared" si="2"/>
        <v>1.4000000000000001</v>
      </c>
      <c r="T16" s="6" t="str">
        <f t="shared" si="3"/>
        <v>BAJO</v>
      </c>
      <c r="U16" s="7" t="s">
        <v>88</v>
      </c>
      <c r="V16" s="5" t="s">
        <v>153</v>
      </c>
      <c r="W16" s="7" t="s">
        <v>83</v>
      </c>
      <c r="X16" s="5">
        <v>1</v>
      </c>
      <c r="Y16" s="5">
        <f t="shared" si="6"/>
        <v>1.4000000000000001</v>
      </c>
      <c r="Z16" s="10" t="str">
        <f>IF(Y16&lt;=2,"ACEPTABLE",IF(AND(Y16&gt;2,Y16&lt;6),"MODERADO",IF(AND(Y16&gt;=6),"SIGNIFICATIVO")))</f>
        <v>ACEPTABLE</v>
      </c>
      <c r="AA16" s="5">
        <v>0</v>
      </c>
      <c r="AB16" s="5">
        <v>1</v>
      </c>
      <c r="AC16" s="5">
        <v>0</v>
      </c>
      <c r="AD16" s="5">
        <v>0</v>
      </c>
      <c r="AE16" s="5">
        <v>0</v>
      </c>
      <c r="AF16" s="5">
        <v>1</v>
      </c>
    </row>
    <row r="17" spans="1:32" ht="81.599999999999994" customHeight="1" x14ac:dyDescent="0.2">
      <c r="A17" s="155"/>
      <c r="B17" s="172"/>
      <c r="C17" s="12" t="s">
        <v>0</v>
      </c>
      <c r="D17" s="12" t="s">
        <v>112</v>
      </c>
      <c r="E17" s="27">
        <f t="shared" si="0"/>
        <v>0</v>
      </c>
      <c r="F17" s="27">
        <f t="shared" si="1"/>
        <v>1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37</v>
      </c>
      <c r="L17" s="3" t="s">
        <v>97</v>
      </c>
      <c r="M17" s="3" t="s">
        <v>172</v>
      </c>
      <c r="N17" s="5">
        <v>52</v>
      </c>
      <c r="O17" s="8">
        <f t="shared" si="4"/>
        <v>0.20799999999999999</v>
      </c>
      <c r="P17" s="6" t="str">
        <f t="shared" si="5"/>
        <v>2</v>
      </c>
      <c r="Q17" s="5">
        <v>2</v>
      </c>
      <c r="R17" s="5">
        <v>1</v>
      </c>
      <c r="S17" s="5">
        <f t="shared" si="2"/>
        <v>1.7</v>
      </c>
      <c r="T17" s="6" t="str">
        <f t="shared" si="3"/>
        <v>BAJO</v>
      </c>
      <c r="U17" s="7" t="s">
        <v>93</v>
      </c>
      <c r="V17" s="5" t="s">
        <v>153</v>
      </c>
      <c r="W17" s="7" t="s">
        <v>83</v>
      </c>
      <c r="X17" s="5">
        <v>1</v>
      </c>
      <c r="Y17" s="5">
        <f t="shared" si="6"/>
        <v>1.7</v>
      </c>
      <c r="Z17" s="10" t="str">
        <f t="shared" si="7"/>
        <v>ACEPTABLE</v>
      </c>
      <c r="AA17" s="5">
        <v>1</v>
      </c>
      <c r="AB17" s="5">
        <v>1</v>
      </c>
      <c r="AC17" s="5">
        <v>1</v>
      </c>
      <c r="AD17" s="5">
        <v>1</v>
      </c>
      <c r="AE17" s="5">
        <v>1</v>
      </c>
      <c r="AF17" s="5">
        <v>1</v>
      </c>
    </row>
    <row r="18" spans="1:32" ht="81.599999999999994" customHeight="1" x14ac:dyDescent="0.2">
      <c r="A18" s="155"/>
      <c r="B18" s="172"/>
      <c r="C18" s="12" t="s">
        <v>0</v>
      </c>
      <c r="D18" s="12" t="s">
        <v>112</v>
      </c>
      <c r="E18" s="27">
        <f t="shared" si="0"/>
        <v>1</v>
      </c>
      <c r="F18" s="27">
        <f t="shared" si="1"/>
        <v>0</v>
      </c>
      <c r="G18" s="27">
        <v>0</v>
      </c>
      <c r="H18" s="9" t="s">
        <v>63</v>
      </c>
      <c r="I18" s="9" t="s">
        <v>45</v>
      </c>
      <c r="J18" s="4" t="s">
        <v>25</v>
      </c>
      <c r="K18" s="3" t="s">
        <v>126</v>
      </c>
      <c r="L18" s="3" t="s">
        <v>104</v>
      </c>
      <c r="M18" s="3" t="s">
        <v>172</v>
      </c>
      <c r="N18" s="5">
        <v>250</v>
      </c>
      <c r="O18" s="8">
        <f t="shared" si="4"/>
        <v>1</v>
      </c>
      <c r="P18" s="6" t="str">
        <f t="shared" si="5"/>
        <v>3</v>
      </c>
      <c r="Q18" s="5">
        <v>2</v>
      </c>
      <c r="R18" s="5">
        <v>1</v>
      </c>
      <c r="S18" s="5">
        <f t="shared" si="2"/>
        <v>1.9000000000000001</v>
      </c>
      <c r="T18" s="6" t="str">
        <f t="shared" si="3"/>
        <v>BAJO</v>
      </c>
      <c r="U18" s="7" t="s">
        <v>59</v>
      </c>
      <c r="V18" s="5" t="s">
        <v>153</v>
      </c>
      <c r="W18" s="7" t="s">
        <v>78</v>
      </c>
      <c r="X18" s="5">
        <v>1</v>
      </c>
      <c r="Y18" s="5">
        <f t="shared" si="6"/>
        <v>1.9000000000000001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1</v>
      </c>
      <c r="AF18" s="5">
        <v>1</v>
      </c>
    </row>
    <row r="19" spans="1:32" ht="81.599999999999994" customHeight="1" x14ac:dyDescent="0.2">
      <c r="A19" s="155"/>
      <c r="B19" s="172"/>
      <c r="C19" s="12" t="s">
        <v>0</v>
      </c>
      <c r="D19" s="12" t="s">
        <v>112</v>
      </c>
      <c r="E19" s="27">
        <f t="shared" si="0"/>
        <v>1</v>
      </c>
      <c r="F19" s="27">
        <f t="shared" si="1"/>
        <v>0</v>
      </c>
      <c r="G19" s="27">
        <v>0</v>
      </c>
      <c r="H19" s="9" t="s">
        <v>63</v>
      </c>
      <c r="I19" s="9" t="s">
        <v>63</v>
      </c>
      <c r="J19" s="4" t="s">
        <v>25</v>
      </c>
      <c r="K19" s="3" t="s">
        <v>66</v>
      </c>
      <c r="L19" s="3" t="s">
        <v>67</v>
      </c>
      <c r="M19" s="3" t="s">
        <v>172</v>
      </c>
      <c r="N19" s="5">
        <v>250</v>
      </c>
      <c r="O19" s="8">
        <f t="shared" si="4"/>
        <v>1</v>
      </c>
      <c r="P19" s="6" t="str">
        <f t="shared" si="5"/>
        <v>3</v>
      </c>
      <c r="Q19" s="5">
        <v>1</v>
      </c>
      <c r="R19" s="5">
        <v>1</v>
      </c>
      <c r="S19" s="5">
        <f t="shared" si="2"/>
        <v>1.4000000000000001</v>
      </c>
      <c r="T19" s="6" t="str">
        <f t="shared" si="3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1.4000000000000001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81.599999999999994" customHeight="1" x14ac:dyDescent="0.2">
      <c r="A20" s="155"/>
      <c r="B20" s="172"/>
      <c r="C20" s="12" t="s">
        <v>0</v>
      </c>
      <c r="D20" s="12" t="s">
        <v>112</v>
      </c>
      <c r="E20" s="27">
        <f t="shared" si="0"/>
        <v>0</v>
      </c>
      <c r="F20" s="27">
        <f t="shared" si="1"/>
        <v>1</v>
      </c>
      <c r="G20" s="27">
        <v>0</v>
      </c>
      <c r="H20" s="9" t="s">
        <v>107</v>
      </c>
      <c r="I20" s="9" t="s">
        <v>106</v>
      </c>
      <c r="J20" s="4" t="s">
        <v>25</v>
      </c>
      <c r="K20" s="3" t="s">
        <v>108</v>
      </c>
      <c r="L20" s="3" t="s">
        <v>109</v>
      </c>
      <c r="M20" s="3" t="s">
        <v>234</v>
      </c>
      <c r="N20" s="5">
        <v>12</v>
      </c>
      <c r="O20" s="8">
        <f t="shared" si="4"/>
        <v>4.8000000000000001E-2</v>
      </c>
      <c r="P20" s="6" t="str">
        <f t="shared" si="5"/>
        <v>1</v>
      </c>
      <c r="Q20" s="5">
        <v>1</v>
      </c>
      <c r="R20" s="5">
        <v>1</v>
      </c>
      <c r="S20" s="5">
        <f t="shared" si="2"/>
        <v>1</v>
      </c>
      <c r="T20" s="6" t="str">
        <f t="shared" si="3"/>
        <v>BAJO</v>
      </c>
      <c r="U20" s="7" t="s">
        <v>88</v>
      </c>
      <c r="V20" s="5" t="s">
        <v>153</v>
      </c>
      <c r="W20" s="7" t="s">
        <v>110</v>
      </c>
      <c r="X20" s="5">
        <v>2</v>
      </c>
      <c r="Y20" s="5">
        <f t="shared" si="6"/>
        <v>2</v>
      </c>
      <c r="Z20" s="10" t="str">
        <f>IF(Y20&lt;=2,"ACEPTABLE",IF(AND(Y20&gt;2,Y20&lt;6),"MODERADO",IF(AND(Y20&gt;=6),"SIGNIFICATIVO")))</f>
        <v>ACEPTABLE</v>
      </c>
      <c r="AA20" s="5">
        <v>0</v>
      </c>
      <c r="AB20" s="5">
        <v>1</v>
      </c>
      <c r="AC20" s="5">
        <v>0</v>
      </c>
      <c r="AD20" s="5">
        <v>0</v>
      </c>
      <c r="AE20" s="5">
        <v>1</v>
      </c>
      <c r="AF20" s="5">
        <v>1</v>
      </c>
    </row>
    <row r="21" spans="1:32" ht="60.6" x14ac:dyDescent="0.2">
      <c r="A21" s="155"/>
      <c r="B21" s="172"/>
      <c r="C21" s="12" t="s">
        <v>0</v>
      </c>
      <c r="D21" s="12" t="s">
        <v>111</v>
      </c>
      <c r="E21" s="27">
        <f t="shared" si="0"/>
        <v>1</v>
      </c>
      <c r="F21" s="27">
        <f t="shared" si="1"/>
        <v>0</v>
      </c>
      <c r="G21" s="27">
        <v>0</v>
      </c>
      <c r="H21" s="9" t="s">
        <v>34</v>
      </c>
      <c r="I21" s="9" t="s">
        <v>95</v>
      </c>
      <c r="J21" s="4" t="s">
        <v>25</v>
      </c>
      <c r="K21" s="3" t="s">
        <v>35</v>
      </c>
      <c r="L21" s="3" t="s">
        <v>50</v>
      </c>
      <c r="M21" s="3" t="s">
        <v>235</v>
      </c>
      <c r="N21" s="5">
        <v>250</v>
      </c>
      <c r="O21" s="8">
        <f t="shared" si="4"/>
        <v>1</v>
      </c>
      <c r="P21" s="6" t="str">
        <f t="shared" si="5"/>
        <v>3</v>
      </c>
      <c r="Q21" s="5">
        <v>2</v>
      </c>
      <c r="R21" s="5">
        <v>1</v>
      </c>
      <c r="S21" s="5">
        <f t="shared" ref="S21:S28" si="8">+(P21*0.2)+(Q21*0.5)+(R21*0.3)</f>
        <v>1.9000000000000001</v>
      </c>
      <c r="T21" s="6" t="str">
        <f t="shared" ref="T21:T28" si="9">IF(S21&lt;=2,"BAJO",IF(AND(S21&gt;2,S21&lt;2.5),"MEDIO",IF(AND(S21&gt;=2.5),"ALTO")))</f>
        <v>BAJO</v>
      </c>
      <c r="U21" s="7" t="s">
        <v>94</v>
      </c>
      <c r="V21" s="5" t="s">
        <v>153</v>
      </c>
      <c r="W21" s="7" t="s">
        <v>84</v>
      </c>
      <c r="X21" s="5">
        <v>1</v>
      </c>
      <c r="Y21" s="5">
        <f t="shared" si="6"/>
        <v>1.9000000000000001</v>
      </c>
      <c r="Z21" s="10" t="str">
        <f t="shared" ref="Z21:Z28" si="10">IF(Y21&lt;=3,"ACEPTABLE",IF(AND(Y21&gt;3,Y21&lt;6),"MODERADO",IF(AND(Y21&gt;=6),"SIGNIFICATIVO")))</f>
        <v>ACEPTABLE</v>
      </c>
      <c r="AA21" s="5">
        <v>1</v>
      </c>
      <c r="AB21" s="5">
        <v>1</v>
      </c>
      <c r="AC21" s="5">
        <v>0</v>
      </c>
      <c r="AD21" s="5">
        <v>0</v>
      </c>
      <c r="AE21" s="5">
        <v>1</v>
      </c>
      <c r="AF21" s="5">
        <v>1</v>
      </c>
    </row>
    <row r="22" spans="1:32" ht="60.6" x14ac:dyDescent="0.2">
      <c r="A22" s="155"/>
      <c r="B22" s="172"/>
      <c r="C22" s="12" t="s">
        <v>0</v>
      </c>
      <c r="D22" s="12" t="s">
        <v>111</v>
      </c>
      <c r="E22" s="27">
        <f t="shared" si="0"/>
        <v>1</v>
      </c>
      <c r="F22" s="27">
        <f t="shared" si="1"/>
        <v>0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44</v>
      </c>
      <c r="L22" s="3" t="s">
        <v>51</v>
      </c>
      <c r="M22" s="3" t="s">
        <v>235</v>
      </c>
      <c r="N22" s="5">
        <v>250</v>
      </c>
      <c r="O22" s="8">
        <f t="shared" si="4"/>
        <v>1</v>
      </c>
      <c r="P22" s="6" t="str">
        <f t="shared" si="5"/>
        <v>3</v>
      </c>
      <c r="Q22" s="5">
        <v>2</v>
      </c>
      <c r="R22" s="5">
        <v>2</v>
      </c>
      <c r="S22" s="5">
        <f t="shared" si="8"/>
        <v>2.2000000000000002</v>
      </c>
      <c r="T22" s="6" t="str">
        <f t="shared" si="9"/>
        <v>MEDIO</v>
      </c>
      <c r="U22" s="7" t="s">
        <v>80</v>
      </c>
      <c r="V22" s="5" t="s">
        <v>153</v>
      </c>
      <c r="W22" s="7" t="s">
        <v>82</v>
      </c>
      <c r="X22" s="5">
        <v>1</v>
      </c>
      <c r="Y22" s="5">
        <f t="shared" si="6"/>
        <v>2.2000000000000002</v>
      </c>
      <c r="Z22" s="10" t="str">
        <f t="shared" si="10"/>
        <v>ACEPTABLE</v>
      </c>
      <c r="AA22" s="5">
        <v>1</v>
      </c>
      <c r="AB22" s="5">
        <v>1</v>
      </c>
      <c r="AC22" s="5">
        <v>0</v>
      </c>
      <c r="AD22" s="5">
        <v>0</v>
      </c>
      <c r="AE22" s="5">
        <v>1</v>
      </c>
      <c r="AF22" s="5">
        <v>1</v>
      </c>
    </row>
    <row r="23" spans="1:32" ht="71.400000000000006" customHeight="1" x14ac:dyDescent="0.2">
      <c r="A23" s="155"/>
      <c r="B23" s="172"/>
      <c r="C23" s="12" t="s">
        <v>0</v>
      </c>
      <c r="D23" s="12" t="s">
        <v>111</v>
      </c>
      <c r="E23" s="27">
        <f t="shared" si="0"/>
        <v>0</v>
      </c>
      <c r="F23" s="27">
        <f t="shared" si="1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37</v>
      </c>
      <c r="L23" s="3" t="s">
        <v>77</v>
      </c>
      <c r="M23" s="3" t="s">
        <v>235</v>
      </c>
      <c r="N23" s="5">
        <v>1</v>
      </c>
      <c r="O23" s="8">
        <f t="shared" si="4"/>
        <v>4.0000000000000001E-3</v>
      </c>
      <c r="P23" s="6" t="str">
        <f t="shared" si="5"/>
        <v>1</v>
      </c>
      <c r="Q23" s="5">
        <v>2</v>
      </c>
      <c r="R23" s="5">
        <v>2</v>
      </c>
      <c r="S23" s="5">
        <f t="shared" si="8"/>
        <v>1.7999999999999998</v>
      </c>
      <c r="T23" s="6" t="str">
        <f t="shared" si="9"/>
        <v>BAJO</v>
      </c>
      <c r="U23" s="7" t="s">
        <v>91</v>
      </c>
      <c r="V23" s="5" t="s">
        <v>153</v>
      </c>
      <c r="W23" s="7" t="s">
        <v>81</v>
      </c>
      <c r="X23" s="5">
        <v>1</v>
      </c>
      <c r="Y23" s="5">
        <f t="shared" si="6"/>
        <v>1.7999999999999998</v>
      </c>
      <c r="Z23" s="10" t="str">
        <f t="shared" si="10"/>
        <v>ACEPTABLE</v>
      </c>
      <c r="AA23" s="5">
        <v>0</v>
      </c>
      <c r="AB23" s="5">
        <v>1</v>
      </c>
      <c r="AC23" s="5">
        <v>0</v>
      </c>
      <c r="AD23" s="5">
        <v>1</v>
      </c>
      <c r="AE23" s="5">
        <v>1</v>
      </c>
      <c r="AF23" s="5">
        <v>1</v>
      </c>
    </row>
    <row r="24" spans="1:32" ht="51" customHeight="1" x14ac:dyDescent="0.2">
      <c r="A24" s="155"/>
      <c r="B24" s="172"/>
      <c r="C24" s="12" t="s">
        <v>0</v>
      </c>
      <c r="D24" s="12" t="s">
        <v>111</v>
      </c>
      <c r="E24" s="27">
        <f t="shared" si="0"/>
        <v>0</v>
      </c>
      <c r="F24" s="27">
        <f t="shared" si="1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38</v>
      </c>
      <c r="L24" s="3" t="s">
        <v>52</v>
      </c>
      <c r="M24" s="3" t="s">
        <v>235</v>
      </c>
      <c r="N24" s="5">
        <v>1</v>
      </c>
      <c r="O24" s="8">
        <f t="shared" si="4"/>
        <v>4.0000000000000001E-3</v>
      </c>
      <c r="P24" s="6" t="str">
        <f t="shared" si="5"/>
        <v>1</v>
      </c>
      <c r="Q24" s="5">
        <v>2</v>
      </c>
      <c r="R24" s="5">
        <v>2</v>
      </c>
      <c r="S24" s="5">
        <f t="shared" si="8"/>
        <v>1.7999999999999998</v>
      </c>
      <c r="T24" s="6" t="str">
        <f t="shared" si="9"/>
        <v>BAJO</v>
      </c>
      <c r="U24" s="7" t="s">
        <v>90</v>
      </c>
      <c r="V24" s="5" t="s">
        <v>153</v>
      </c>
      <c r="W24" s="7" t="s">
        <v>81</v>
      </c>
      <c r="X24" s="5">
        <v>1</v>
      </c>
      <c r="Y24" s="5">
        <f t="shared" si="6"/>
        <v>1.7999999999999998</v>
      </c>
      <c r="Z24" s="10" t="str">
        <f t="shared" si="10"/>
        <v>ACEPTABLE</v>
      </c>
      <c r="AA24" s="5">
        <v>0</v>
      </c>
      <c r="AB24" s="5">
        <v>1</v>
      </c>
      <c r="AC24" s="5">
        <v>1</v>
      </c>
      <c r="AD24" s="5">
        <v>1</v>
      </c>
      <c r="AE24" s="5">
        <v>0</v>
      </c>
      <c r="AF24" s="5">
        <v>1</v>
      </c>
    </row>
    <row r="25" spans="1:32" ht="60.6" x14ac:dyDescent="0.2">
      <c r="A25" s="155"/>
      <c r="B25" s="172"/>
      <c r="C25" s="12" t="s">
        <v>0</v>
      </c>
      <c r="D25" s="12" t="s">
        <v>111</v>
      </c>
      <c r="E25" s="27">
        <f t="shared" si="0"/>
        <v>0</v>
      </c>
      <c r="F25" s="27">
        <f t="shared" si="1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40</v>
      </c>
      <c r="L25" s="3" t="s">
        <v>60</v>
      </c>
      <c r="M25" s="3" t="s">
        <v>235</v>
      </c>
      <c r="N25" s="5">
        <v>1</v>
      </c>
      <c r="O25" s="8">
        <f t="shared" si="4"/>
        <v>4.0000000000000001E-3</v>
      </c>
      <c r="P25" s="6" t="str">
        <f t="shared" si="5"/>
        <v>1</v>
      </c>
      <c r="Q25" s="5">
        <v>3</v>
      </c>
      <c r="R25" s="5">
        <v>3</v>
      </c>
      <c r="S25" s="5">
        <f t="shared" si="8"/>
        <v>2.5999999999999996</v>
      </c>
      <c r="T25" s="6" t="str">
        <f t="shared" si="9"/>
        <v>ALTO</v>
      </c>
      <c r="U25" s="7" t="s">
        <v>70</v>
      </c>
      <c r="V25" s="5" t="s">
        <v>153</v>
      </c>
      <c r="W25" s="7" t="s">
        <v>79</v>
      </c>
      <c r="X25" s="5">
        <v>1</v>
      </c>
      <c r="Y25" s="5">
        <f t="shared" si="6"/>
        <v>2.5999999999999996</v>
      </c>
      <c r="Z25" s="10" t="str">
        <f t="shared" si="10"/>
        <v>ACEPTABLE</v>
      </c>
      <c r="AA25" s="5">
        <v>1</v>
      </c>
      <c r="AB25" s="5">
        <v>1</v>
      </c>
      <c r="AC25" s="5">
        <v>0</v>
      </c>
      <c r="AD25" s="5">
        <v>0</v>
      </c>
      <c r="AE25" s="5">
        <v>1</v>
      </c>
      <c r="AF25" s="5">
        <v>1</v>
      </c>
    </row>
    <row r="26" spans="1:32" ht="51" customHeight="1" x14ac:dyDescent="0.2">
      <c r="A26" s="155"/>
      <c r="B26" s="172"/>
      <c r="C26" s="12" t="s">
        <v>0</v>
      </c>
      <c r="D26" s="12" t="s">
        <v>111</v>
      </c>
      <c r="E26" s="27">
        <f t="shared" si="0"/>
        <v>0</v>
      </c>
      <c r="F26" s="27">
        <f t="shared" si="1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71</v>
      </c>
      <c r="M26" s="3" t="s">
        <v>235</v>
      </c>
      <c r="N26" s="5">
        <v>2</v>
      </c>
      <c r="O26" s="8">
        <f t="shared" si="4"/>
        <v>8.0000000000000002E-3</v>
      </c>
      <c r="P26" s="6" t="str">
        <f t="shared" si="5"/>
        <v>1</v>
      </c>
      <c r="Q26" s="5">
        <v>1</v>
      </c>
      <c r="R26" s="5">
        <v>1</v>
      </c>
      <c r="S26" s="5">
        <f t="shared" si="8"/>
        <v>1</v>
      </c>
      <c r="T26" s="6" t="str">
        <f t="shared" si="9"/>
        <v>BAJO</v>
      </c>
      <c r="U26" s="7" t="s">
        <v>90</v>
      </c>
      <c r="V26" s="5" t="s">
        <v>153</v>
      </c>
      <c r="W26" s="7" t="s">
        <v>84</v>
      </c>
      <c r="X26" s="5">
        <v>1</v>
      </c>
      <c r="Y26" s="5">
        <f t="shared" si="6"/>
        <v>1</v>
      </c>
      <c r="Z26" s="10" t="str">
        <f t="shared" si="10"/>
        <v>ACEPTABLE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1</v>
      </c>
    </row>
    <row r="27" spans="1:32" ht="51" customHeight="1" x14ac:dyDescent="0.2">
      <c r="A27" s="155"/>
      <c r="B27" s="172"/>
      <c r="C27" s="12" t="s">
        <v>0</v>
      </c>
      <c r="D27" s="12" t="s">
        <v>111</v>
      </c>
      <c r="E27" s="27">
        <f t="shared" si="0"/>
        <v>0</v>
      </c>
      <c r="F27" s="27">
        <f t="shared" si="1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37</v>
      </c>
      <c r="L27" s="3" t="s">
        <v>72</v>
      </c>
      <c r="M27" s="3" t="s">
        <v>235</v>
      </c>
      <c r="N27" s="5">
        <v>3</v>
      </c>
      <c r="O27" s="8">
        <f t="shared" si="4"/>
        <v>1.2E-2</v>
      </c>
      <c r="P27" s="6" t="str">
        <f t="shared" si="5"/>
        <v>1</v>
      </c>
      <c r="Q27" s="5">
        <v>1</v>
      </c>
      <c r="R27" s="5">
        <v>1</v>
      </c>
      <c r="S27" s="5">
        <f t="shared" si="8"/>
        <v>1</v>
      </c>
      <c r="T27" s="6" t="str">
        <f t="shared" si="9"/>
        <v>BAJO</v>
      </c>
      <c r="U27" s="7" t="s">
        <v>90</v>
      </c>
      <c r="V27" s="5" t="s">
        <v>153</v>
      </c>
      <c r="W27" s="7" t="s">
        <v>84</v>
      </c>
      <c r="X27" s="5">
        <v>1</v>
      </c>
      <c r="Y27" s="5">
        <f t="shared" si="6"/>
        <v>1</v>
      </c>
      <c r="Z27" s="10" t="str">
        <f t="shared" si="10"/>
        <v>ACEPTABLE</v>
      </c>
      <c r="AA27" s="5">
        <v>0</v>
      </c>
      <c r="AB27" s="5">
        <v>0</v>
      </c>
      <c r="AC27" s="5">
        <v>1</v>
      </c>
      <c r="AD27" s="5">
        <v>1</v>
      </c>
      <c r="AE27" s="5">
        <v>0</v>
      </c>
      <c r="AF27" s="5">
        <v>1</v>
      </c>
    </row>
    <row r="28" spans="1:32" ht="71.400000000000006" customHeight="1" x14ac:dyDescent="0.2">
      <c r="A28" s="155"/>
      <c r="B28" s="172"/>
      <c r="C28" s="12" t="s">
        <v>0</v>
      </c>
      <c r="D28" s="12" t="s">
        <v>111</v>
      </c>
      <c r="E28" s="27">
        <f t="shared" si="0"/>
        <v>0</v>
      </c>
      <c r="F28" s="27">
        <f t="shared" si="1"/>
        <v>1</v>
      </c>
      <c r="G28" s="27">
        <v>0</v>
      </c>
      <c r="H28" s="9" t="s">
        <v>34</v>
      </c>
      <c r="I28" s="9" t="s">
        <v>36</v>
      </c>
      <c r="J28" s="4" t="s">
        <v>25</v>
      </c>
      <c r="K28" s="3" t="s">
        <v>38</v>
      </c>
      <c r="L28" s="3" t="s">
        <v>73</v>
      </c>
      <c r="M28" s="3" t="s">
        <v>235</v>
      </c>
      <c r="N28" s="5">
        <v>1</v>
      </c>
      <c r="O28" s="8">
        <f t="shared" si="4"/>
        <v>4.0000000000000001E-3</v>
      </c>
      <c r="P28" s="6" t="str">
        <f t="shared" si="5"/>
        <v>1</v>
      </c>
      <c r="Q28" s="5">
        <v>1</v>
      </c>
      <c r="R28" s="5">
        <v>1</v>
      </c>
      <c r="S28" s="5">
        <f t="shared" si="8"/>
        <v>1</v>
      </c>
      <c r="T28" s="6" t="str">
        <f t="shared" si="9"/>
        <v>BAJO</v>
      </c>
      <c r="U28" s="7" t="s">
        <v>91</v>
      </c>
      <c r="V28" s="5" t="s">
        <v>153</v>
      </c>
      <c r="W28" s="7" t="s">
        <v>84</v>
      </c>
      <c r="X28" s="5">
        <v>1</v>
      </c>
      <c r="Y28" s="5">
        <f t="shared" si="6"/>
        <v>1</v>
      </c>
      <c r="Z28" s="10" t="str">
        <f t="shared" si="10"/>
        <v>ACEPTABLE</v>
      </c>
      <c r="AA28" s="5">
        <v>0</v>
      </c>
      <c r="AB28" s="5">
        <v>0</v>
      </c>
      <c r="AC28" s="5">
        <v>0</v>
      </c>
      <c r="AD28" s="5">
        <v>1</v>
      </c>
      <c r="AE28" s="5">
        <v>1</v>
      </c>
      <c r="AF28" s="5">
        <v>1</v>
      </c>
    </row>
    <row r="29" spans="1:32" ht="61.2" x14ac:dyDescent="0.2">
      <c r="A29" s="155"/>
      <c r="B29" s="172"/>
      <c r="C29" s="12" t="s">
        <v>0</v>
      </c>
      <c r="D29" s="12" t="s">
        <v>111</v>
      </c>
      <c r="E29" s="27">
        <f t="shared" si="0"/>
        <v>1</v>
      </c>
      <c r="F29" s="27">
        <f t="shared" si="1"/>
        <v>0</v>
      </c>
      <c r="G29" s="27">
        <v>0</v>
      </c>
      <c r="H29" s="9" t="s">
        <v>31</v>
      </c>
      <c r="I29" s="9" t="s">
        <v>42</v>
      </c>
      <c r="J29" s="4" t="s">
        <v>25</v>
      </c>
      <c r="K29" s="3" t="s">
        <v>35</v>
      </c>
      <c r="L29" s="3" t="s">
        <v>35</v>
      </c>
      <c r="M29" s="3" t="s">
        <v>232</v>
      </c>
      <c r="N29" s="5">
        <v>250</v>
      </c>
      <c r="O29" s="8">
        <f t="shared" ref="O29:O35" si="11">+N29/250</f>
        <v>1</v>
      </c>
      <c r="P29" s="6" t="str">
        <f t="shared" ref="P29:P35" si="12">IF(O29&lt;=0.15,"1",IF(AND(O29&gt;0.15,O29&lt;0.3),"2",IF(AND(O29&gt;=0.3),"3")))</f>
        <v>3</v>
      </c>
      <c r="Q29" s="5">
        <v>2</v>
      </c>
      <c r="R29" s="5">
        <v>1</v>
      </c>
      <c r="S29" s="5">
        <f>+(P29*0.2)+(Q29*0.5)+(R29*0.3)</f>
        <v>1.9000000000000001</v>
      </c>
      <c r="T29" s="6" t="str">
        <f>IF(S29&lt;=2,"BAJO",IF(AND(S29&gt;2,S29&lt;2.5),"MEDIO",IF(AND(S29&gt;=2.5),"ALTO")))</f>
        <v>BAJO</v>
      </c>
      <c r="U29" s="7" t="s">
        <v>53</v>
      </c>
      <c r="V29" s="5" t="s">
        <v>153</v>
      </c>
      <c r="W29" s="7" t="s">
        <v>54</v>
      </c>
      <c r="X29" s="5">
        <v>1</v>
      </c>
      <c r="Y29" s="5">
        <f>+X29*S29</f>
        <v>1.9000000000000001</v>
      </c>
      <c r="Z29" s="10" t="str">
        <f>IF(Y29&lt;=3,"ACEPTABLE",IF(AND(Y29&gt;3,Y29&lt;6),"MODERADO",IF(AND(Y29&gt;=6),"SIGNIFICATIVO")))</f>
        <v>ACEPTABLE</v>
      </c>
      <c r="AA29" s="5">
        <v>0</v>
      </c>
      <c r="AB29" s="5">
        <v>1</v>
      </c>
      <c r="AC29" s="5">
        <v>0</v>
      </c>
      <c r="AD29" s="5">
        <v>0</v>
      </c>
      <c r="AE29" s="5">
        <v>1</v>
      </c>
      <c r="AF29" s="5">
        <v>1</v>
      </c>
    </row>
    <row r="30" spans="1:32" ht="60.6" x14ac:dyDescent="0.2">
      <c r="A30" s="155"/>
      <c r="B30" s="172"/>
      <c r="C30" s="12" t="s">
        <v>0</v>
      </c>
      <c r="D30" s="12" t="s">
        <v>111</v>
      </c>
      <c r="E30" s="27">
        <f t="shared" si="0"/>
        <v>1</v>
      </c>
      <c r="F30" s="27">
        <f t="shared" si="1"/>
        <v>0</v>
      </c>
      <c r="G30" s="27">
        <v>0</v>
      </c>
      <c r="H30" s="9" t="s">
        <v>31</v>
      </c>
      <c r="I30" s="9" t="s">
        <v>41</v>
      </c>
      <c r="J30" s="4" t="s">
        <v>25</v>
      </c>
      <c r="K30" s="3" t="s">
        <v>126</v>
      </c>
      <c r="L30" s="3" t="s">
        <v>104</v>
      </c>
      <c r="M30" s="3" t="s">
        <v>221</v>
      </c>
      <c r="N30" s="5">
        <v>250</v>
      </c>
      <c r="O30" s="8">
        <f t="shared" si="11"/>
        <v>1</v>
      </c>
      <c r="P30" s="6" t="str">
        <f t="shared" si="12"/>
        <v>3</v>
      </c>
      <c r="Q30" s="5">
        <v>1</v>
      </c>
      <c r="R30" s="5">
        <v>1</v>
      </c>
      <c r="S30" s="5">
        <f>+(P30*0.2)+(Q30*0.5)+(R30*0.3)</f>
        <v>1.4000000000000001</v>
      </c>
      <c r="T30" s="6" t="str">
        <f>IF(S30&lt;=2,"BAJO",IF(AND(S30&gt;2,S30&lt;2.5),"MEDIO",IF(AND(S30&gt;=2.5),"ALTO")))</f>
        <v>BAJO</v>
      </c>
      <c r="U30" s="7" t="s">
        <v>99</v>
      </c>
      <c r="V30" s="5" t="s">
        <v>153</v>
      </c>
      <c r="W30" s="7" t="s">
        <v>96</v>
      </c>
      <c r="X30" s="5">
        <v>2</v>
      </c>
      <c r="Y30" s="5">
        <f>+X30*S30</f>
        <v>2.8000000000000003</v>
      </c>
      <c r="Z30" s="10" t="str">
        <f>IF(Y30&lt;=3,"ACEPTABLE",IF(AND(Y30&gt;3,Y30&lt;6),"MODERADO",IF(AND(Y30&gt;=6),"SIGNIFICATIVO")))</f>
        <v>ACEPTABLE</v>
      </c>
      <c r="AA30" s="5">
        <v>0</v>
      </c>
      <c r="AB30" s="5">
        <v>1</v>
      </c>
      <c r="AC30" s="5">
        <v>1</v>
      </c>
      <c r="AD30" s="5">
        <v>1</v>
      </c>
      <c r="AE30" s="5">
        <v>1</v>
      </c>
      <c r="AF30" s="5">
        <v>1</v>
      </c>
    </row>
    <row r="31" spans="1:32" ht="61.2" x14ac:dyDescent="0.2">
      <c r="A31" s="155"/>
      <c r="B31" s="172"/>
      <c r="C31" s="12" t="s">
        <v>0</v>
      </c>
      <c r="D31" s="12" t="s">
        <v>111</v>
      </c>
      <c r="E31" s="27">
        <f t="shared" si="0"/>
        <v>1</v>
      </c>
      <c r="F31" s="27">
        <f t="shared" si="1"/>
        <v>0</v>
      </c>
      <c r="G31" s="27">
        <v>0</v>
      </c>
      <c r="H31" s="9" t="s">
        <v>61</v>
      </c>
      <c r="I31" s="9" t="s">
        <v>62</v>
      </c>
      <c r="J31" s="4" t="s">
        <v>25</v>
      </c>
      <c r="K31" s="3" t="s">
        <v>126</v>
      </c>
      <c r="L31" s="3" t="s">
        <v>104</v>
      </c>
      <c r="M31" s="3" t="s">
        <v>221</v>
      </c>
      <c r="N31" s="5">
        <v>250</v>
      </c>
      <c r="O31" s="8">
        <f t="shared" si="11"/>
        <v>1</v>
      </c>
      <c r="P31" s="6" t="str">
        <f t="shared" si="12"/>
        <v>3</v>
      </c>
      <c r="Q31" s="5">
        <v>2</v>
      </c>
      <c r="R31" s="5">
        <v>1</v>
      </c>
      <c r="S31" s="5">
        <f>+(P31*0.2)+(Q31*0.5)+(R31*0.3)</f>
        <v>1.9000000000000001</v>
      </c>
      <c r="T31" s="6" t="str">
        <f>IF(S31&lt;=2,"BAJO",IF(AND(S31&gt;2,S31&lt;2.5),"MEDIO",IF(AND(S31&gt;=2.5),"ALTO")))</f>
        <v>BAJO</v>
      </c>
      <c r="U31" s="7" t="s">
        <v>100</v>
      </c>
      <c r="V31" s="5" t="s">
        <v>153</v>
      </c>
      <c r="W31" s="7" t="s">
        <v>78</v>
      </c>
      <c r="X31" s="5">
        <v>1</v>
      </c>
      <c r="Y31" s="5">
        <f>+X31*S31</f>
        <v>1.9000000000000001</v>
      </c>
      <c r="Z31" s="10" t="str">
        <f>IF(Y31&lt;=3,"ACEPTABLE",IF(AND(Y31&gt;3,Y31&lt;6),"MODERADO",IF(AND(Y31&gt;=6),"SIGNIFICATIVO")))</f>
        <v>ACEPTABLE</v>
      </c>
      <c r="AA31" s="5">
        <v>0</v>
      </c>
      <c r="AB31" s="5">
        <v>1</v>
      </c>
      <c r="AC31" s="5">
        <v>0</v>
      </c>
      <c r="AD31" s="5">
        <v>0</v>
      </c>
      <c r="AE31" s="5">
        <v>1</v>
      </c>
      <c r="AF31" s="5">
        <v>1</v>
      </c>
    </row>
    <row r="32" spans="1:32" ht="60.6" x14ac:dyDescent="0.2">
      <c r="A32" s="155"/>
      <c r="B32" s="172"/>
      <c r="C32" s="12" t="s">
        <v>0</v>
      </c>
      <c r="D32" s="12" t="s">
        <v>111</v>
      </c>
      <c r="E32" s="27">
        <f t="shared" si="0"/>
        <v>1</v>
      </c>
      <c r="F32" s="27">
        <f t="shared" si="1"/>
        <v>0</v>
      </c>
      <c r="G32" s="27">
        <v>0</v>
      </c>
      <c r="H32" s="9" t="s">
        <v>61</v>
      </c>
      <c r="I32" s="9" t="s">
        <v>87</v>
      </c>
      <c r="J32" s="4" t="s">
        <v>25</v>
      </c>
      <c r="K32" s="3" t="s">
        <v>64</v>
      </c>
      <c r="L32" s="3" t="s">
        <v>65</v>
      </c>
      <c r="M32" s="3" t="s">
        <v>221</v>
      </c>
      <c r="N32" s="5">
        <v>250</v>
      </c>
      <c r="O32" s="8">
        <f t="shared" si="11"/>
        <v>1</v>
      </c>
      <c r="P32" s="6" t="str">
        <f t="shared" si="12"/>
        <v>3</v>
      </c>
      <c r="Q32" s="5">
        <v>1</v>
      </c>
      <c r="R32" s="5">
        <v>1</v>
      </c>
      <c r="S32" s="5">
        <f>+(P32*0.2)+(Q32*0.5)+(R32*0.3)</f>
        <v>1.4000000000000001</v>
      </c>
      <c r="T32" s="6" t="str">
        <f>IF(S32&lt;=2,"BAJO",IF(AND(S32&gt;2,S32&lt;2.5),"MEDIO",IF(AND(S32&gt;=2.5),"ALTO")))</f>
        <v>BAJO</v>
      </c>
      <c r="U32" s="7" t="s">
        <v>88</v>
      </c>
      <c r="V32" s="5" t="s">
        <v>153</v>
      </c>
      <c r="W32" s="7" t="s">
        <v>83</v>
      </c>
      <c r="X32" s="5">
        <v>1</v>
      </c>
      <c r="Y32" s="5">
        <f>+X32*S32</f>
        <v>1.4000000000000001</v>
      </c>
      <c r="Z32" s="10" t="str">
        <f>IF(Y32&lt;=2,"ACEPTABLE",IF(AND(Y32&gt;2,Y32&lt;6),"MODERADO",IF(AND(Y32&gt;=6),"SIGNIFICATIVO")))</f>
        <v>ACEPTABLE</v>
      </c>
      <c r="AA32" s="5">
        <v>0</v>
      </c>
      <c r="AB32" s="5">
        <v>1</v>
      </c>
      <c r="AC32" s="5">
        <v>0</v>
      </c>
      <c r="AD32" s="5">
        <v>0</v>
      </c>
      <c r="AE32" s="5">
        <v>0</v>
      </c>
      <c r="AF32" s="5">
        <v>1</v>
      </c>
    </row>
    <row r="33" spans="1:32" ht="60.6" x14ac:dyDescent="0.2">
      <c r="A33" s="155"/>
      <c r="B33" s="172"/>
      <c r="C33" s="12" t="s">
        <v>0</v>
      </c>
      <c r="D33" s="12" t="s">
        <v>111</v>
      </c>
      <c r="E33" s="27">
        <f t="shared" si="0"/>
        <v>0</v>
      </c>
      <c r="F33" s="27">
        <f t="shared" si="1"/>
        <v>1</v>
      </c>
      <c r="G33" s="27">
        <v>0</v>
      </c>
      <c r="H33" s="9" t="s">
        <v>107</v>
      </c>
      <c r="I33" s="9" t="s">
        <v>106</v>
      </c>
      <c r="J33" s="4" t="s">
        <v>25</v>
      </c>
      <c r="K33" s="3" t="s">
        <v>108</v>
      </c>
      <c r="L33" s="3" t="s">
        <v>109</v>
      </c>
      <c r="M33" s="3" t="s">
        <v>221</v>
      </c>
      <c r="N33" s="5">
        <v>12</v>
      </c>
      <c r="O33" s="8">
        <f t="shared" si="11"/>
        <v>4.8000000000000001E-2</v>
      </c>
      <c r="P33" s="6" t="str">
        <f t="shared" si="12"/>
        <v>1</v>
      </c>
      <c r="Q33" s="5">
        <v>1</v>
      </c>
      <c r="R33" s="5">
        <v>1</v>
      </c>
      <c r="S33" s="5">
        <f>+(P33*0.2)+(Q33*0.5)+(R33*0.3)</f>
        <v>1</v>
      </c>
      <c r="T33" s="6" t="str">
        <f>IF(S33&lt;=2,"BAJO",IF(AND(S33&gt;2,S33&lt;2.5),"MEDIO",IF(AND(S33&gt;=2.5),"ALTO")))</f>
        <v>BAJO</v>
      </c>
      <c r="U33" s="7" t="s">
        <v>88</v>
      </c>
      <c r="V33" s="5" t="s">
        <v>153</v>
      </c>
      <c r="W33" s="7" t="s">
        <v>110</v>
      </c>
      <c r="X33" s="5">
        <v>2</v>
      </c>
      <c r="Y33" s="5">
        <f>+X33*S33</f>
        <v>2</v>
      </c>
      <c r="Z33" s="10" t="str">
        <f>IF(Y33&lt;=2,"ACEPTABLE",IF(AND(Y33&gt;2,Y33&lt;6),"MODERADO",IF(AND(Y33&gt;=6),"SIGNIFICATIVO")))</f>
        <v>ACEPTABLE</v>
      </c>
      <c r="AA33" s="5">
        <v>0</v>
      </c>
      <c r="AB33" s="5">
        <v>1</v>
      </c>
      <c r="AC33" s="5">
        <v>0</v>
      </c>
      <c r="AD33" s="5">
        <v>0</v>
      </c>
      <c r="AE33" s="5">
        <v>1</v>
      </c>
      <c r="AF33" s="5">
        <v>1</v>
      </c>
    </row>
    <row r="34" spans="1:32" ht="122.4" customHeight="1" x14ac:dyDescent="0.2">
      <c r="A34" s="155"/>
      <c r="B34" s="172"/>
      <c r="C34" s="12" t="s">
        <v>0</v>
      </c>
      <c r="D34" s="12" t="s">
        <v>148</v>
      </c>
      <c r="E34" s="27">
        <f t="shared" ref="E34:E43" si="13">IF(N34&gt;200,1,0)</f>
        <v>1</v>
      </c>
      <c r="F34" s="27">
        <f t="shared" ref="F34:F43" si="14">IF(N34&lt;200,1,0)</f>
        <v>0</v>
      </c>
      <c r="G34" s="27">
        <v>0</v>
      </c>
      <c r="H34" s="9" t="s">
        <v>239</v>
      </c>
      <c r="I34" s="9" t="s">
        <v>240</v>
      </c>
      <c r="J34" s="4" t="s">
        <v>25</v>
      </c>
      <c r="K34" s="3" t="s">
        <v>66</v>
      </c>
      <c r="L34" s="3" t="s">
        <v>238</v>
      </c>
      <c r="M34" s="3" t="s">
        <v>231</v>
      </c>
      <c r="N34" s="5">
        <v>250</v>
      </c>
      <c r="O34" s="8">
        <f t="shared" si="11"/>
        <v>1</v>
      </c>
      <c r="P34" s="6" t="str">
        <f t="shared" si="12"/>
        <v>3</v>
      </c>
      <c r="Q34" s="5">
        <v>1</v>
      </c>
      <c r="R34" s="5">
        <v>2</v>
      </c>
      <c r="S34" s="5">
        <f t="shared" ref="S34:S43" si="15">+(P34*0.2)+(Q34*0.5)+(R34*0.3)</f>
        <v>1.7000000000000002</v>
      </c>
      <c r="T34" s="6" t="str">
        <f t="shared" ref="T34:T43" si="16">IF(S34&lt;=2,"BAJO",IF(AND(S34&gt;2,S34&lt;2.5),"MEDIO",IF(AND(S34&gt;=2.5),"ALTO")))</f>
        <v>BAJO</v>
      </c>
      <c r="U34" s="7" t="s">
        <v>68</v>
      </c>
      <c r="V34" s="5" t="s">
        <v>153</v>
      </c>
      <c r="W34" s="7" t="s">
        <v>83</v>
      </c>
      <c r="X34" s="5">
        <v>1</v>
      </c>
      <c r="Y34" s="5">
        <f t="shared" ref="Y34:Y43" si="17">+X34*S34</f>
        <v>1.7000000000000002</v>
      </c>
      <c r="Z34" s="10" t="str">
        <f t="shared" ref="Z34:Z43" si="18">IF(Y34&lt;=3,"ACEPTABLE",IF(AND(Y34&gt;3,Y34&lt;6),"MODERADO",IF(AND(Y34&gt;=6),"SIGNIFICATIVO")))</f>
        <v>ACEPTABLE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</row>
    <row r="35" spans="1:32" ht="60.6" x14ac:dyDescent="0.2">
      <c r="A35" s="155"/>
      <c r="B35" s="172"/>
      <c r="C35" s="12" t="s">
        <v>0</v>
      </c>
      <c r="D35" s="12" t="s">
        <v>244</v>
      </c>
      <c r="E35" s="27">
        <f t="shared" si="13"/>
        <v>0</v>
      </c>
      <c r="F35" s="27">
        <f t="shared" si="14"/>
        <v>1</v>
      </c>
      <c r="G35" s="27">
        <v>0</v>
      </c>
      <c r="H35" s="9" t="s">
        <v>243</v>
      </c>
      <c r="I35" s="9" t="s">
        <v>245</v>
      </c>
      <c r="J35" s="4" t="s">
        <v>25</v>
      </c>
      <c r="K35" s="3" t="s">
        <v>241</v>
      </c>
      <c r="L35" s="3" t="s">
        <v>245</v>
      </c>
      <c r="M35" s="3" t="s">
        <v>231</v>
      </c>
      <c r="N35" s="5">
        <v>5</v>
      </c>
      <c r="O35" s="8">
        <f t="shared" si="11"/>
        <v>0.02</v>
      </c>
      <c r="P35" s="6" t="str">
        <f t="shared" si="12"/>
        <v>1</v>
      </c>
      <c r="Q35" s="5">
        <v>2</v>
      </c>
      <c r="R35" s="5">
        <v>3</v>
      </c>
      <c r="S35" s="5">
        <f t="shared" si="15"/>
        <v>2.0999999999999996</v>
      </c>
      <c r="T35" s="6" t="str">
        <f t="shared" si="16"/>
        <v>MEDIO</v>
      </c>
      <c r="U35" s="7" t="s">
        <v>68</v>
      </c>
      <c r="V35" s="5" t="s">
        <v>153</v>
      </c>
      <c r="W35" s="7" t="s">
        <v>83</v>
      </c>
      <c r="X35" s="5">
        <v>1</v>
      </c>
      <c r="Y35" s="5">
        <f t="shared" si="17"/>
        <v>2.0999999999999996</v>
      </c>
      <c r="Z35" s="10" t="str">
        <f t="shared" si="18"/>
        <v>ACEPTABLE</v>
      </c>
      <c r="AA35" s="5">
        <v>0</v>
      </c>
      <c r="AB35" s="5">
        <v>1</v>
      </c>
      <c r="AC35" s="5">
        <v>0</v>
      </c>
      <c r="AD35" s="5">
        <v>0</v>
      </c>
      <c r="AE35" s="5">
        <v>0</v>
      </c>
      <c r="AF35" s="5">
        <v>0</v>
      </c>
    </row>
    <row r="36" spans="1:32" ht="61.2" x14ac:dyDescent="0.2">
      <c r="A36" s="155"/>
      <c r="B36" s="172"/>
      <c r="C36" s="12" t="s">
        <v>0</v>
      </c>
      <c r="D36" s="12" t="s">
        <v>244</v>
      </c>
      <c r="E36" s="27">
        <f t="shared" si="13"/>
        <v>0</v>
      </c>
      <c r="F36" s="27">
        <f t="shared" si="14"/>
        <v>1</v>
      </c>
      <c r="G36" s="27">
        <v>0</v>
      </c>
      <c r="H36" s="9" t="s">
        <v>246</v>
      </c>
      <c r="I36" s="9" t="s">
        <v>242</v>
      </c>
      <c r="J36" s="4" t="s">
        <v>25</v>
      </c>
      <c r="K36" s="3" t="s">
        <v>257</v>
      </c>
      <c r="L36" s="3" t="s">
        <v>265</v>
      </c>
      <c r="M36" s="3" t="s">
        <v>231</v>
      </c>
      <c r="N36" s="5">
        <v>1</v>
      </c>
      <c r="O36" s="8">
        <f t="shared" ref="O36:O43" si="19">+N36/250</f>
        <v>4.0000000000000001E-3</v>
      </c>
      <c r="P36" s="6" t="str">
        <f t="shared" ref="P36:P43" si="20">IF(O36&lt;=0.15,"1",IF(AND(O36&gt;0.15,O36&lt;0.3),"2",IF(AND(O36&gt;=0.3),"3")))</f>
        <v>1</v>
      </c>
      <c r="Q36" s="5">
        <v>2</v>
      </c>
      <c r="R36" s="5">
        <v>2</v>
      </c>
      <c r="S36" s="5">
        <f t="shared" si="15"/>
        <v>1.7999999999999998</v>
      </c>
      <c r="T36" s="6" t="str">
        <f t="shared" si="16"/>
        <v>BAJO</v>
      </c>
      <c r="U36" s="7" t="s">
        <v>68</v>
      </c>
      <c r="V36" s="5" t="s">
        <v>153</v>
      </c>
      <c r="W36" s="7" t="s">
        <v>83</v>
      </c>
      <c r="X36" s="5">
        <v>1</v>
      </c>
      <c r="Y36" s="5">
        <f t="shared" si="17"/>
        <v>1.7999999999999998</v>
      </c>
      <c r="Z36" s="10" t="str">
        <f t="shared" si="18"/>
        <v>ACEPTABLE</v>
      </c>
      <c r="AA36" s="5">
        <v>0</v>
      </c>
      <c r="AB36" s="5">
        <v>1</v>
      </c>
      <c r="AC36" s="5">
        <v>0</v>
      </c>
      <c r="AD36" s="5">
        <v>0</v>
      </c>
      <c r="AE36" s="5">
        <v>0</v>
      </c>
      <c r="AF36" s="5">
        <v>0</v>
      </c>
    </row>
    <row r="37" spans="1:32" ht="91.8" x14ac:dyDescent="0.2">
      <c r="A37" s="155"/>
      <c r="B37" s="172"/>
      <c r="C37" s="12" t="s">
        <v>24</v>
      </c>
      <c r="D37" s="12" t="s">
        <v>149</v>
      </c>
      <c r="E37" s="27">
        <f t="shared" si="13"/>
        <v>1</v>
      </c>
      <c r="F37" s="27">
        <f t="shared" si="14"/>
        <v>0</v>
      </c>
      <c r="G37" s="27">
        <v>0</v>
      </c>
      <c r="H37" s="9" t="s">
        <v>247</v>
      </c>
      <c r="I37" s="9" t="s">
        <v>242</v>
      </c>
      <c r="J37" s="4" t="s">
        <v>25</v>
      </c>
      <c r="K37" s="3" t="s">
        <v>258</v>
      </c>
      <c r="L37" s="3" t="s">
        <v>266</v>
      </c>
      <c r="M37" s="3" t="s">
        <v>231</v>
      </c>
      <c r="N37" s="5">
        <v>250</v>
      </c>
      <c r="O37" s="8">
        <f t="shared" si="19"/>
        <v>1</v>
      </c>
      <c r="P37" s="6" t="str">
        <f t="shared" si="20"/>
        <v>3</v>
      </c>
      <c r="Q37" s="5">
        <v>2</v>
      </c>
      <c r="R37" s="5">
        <v>2</v>
      </c>
      <c r="S37" s="5">
        <f t="shared" si="15"/>
        <v>2.2000000000000002</v>
      </c>
      <c r="T37" s="6" t="str">
        <f t="shared" si="16"/>
        <v>MEDIO</v>
      </c>
      <c r="U37" s="7" t="s">
        <v>68</v>
      </c>
      <c r="V37" s="5" t="s">
        <v>153</v>
      </c>
      <c r="W37" s="7" t="s">
        <v>83</v>
      </c>
      <c r="X37" s="5">
        <v>1</v>
      </c>
      <c r="Y37" s="5">
        <f t="shared" si="17"/>
        <v>2.2000000000000002</v>
      </c>
      <c r="Z37" s="10" t="str">
        <f t="shared" si="18"/>
        <v>ACEPTABLE</v>
      </c>
      <c r="AA37" s="5">
        <v>0</v>
      </c>
      <c r="AB37" s="5">
        <v>1</v>
      </c>
      <c r="AC37" s="5">
        <v>0</v>
      </c>
      <c r="AD37" s="5">
        <v>0</v>
      </c>
      <c r="AE37" s="5">
        <v>0</v>
      </c>
      <c r="AF37" s="5">
        <v>0</v>
      </c>
    </row>
    <row r="38" spans="1:32" ht="75" customHeight="1" x14ac:dyDescent="0.2">
      <c r="A38" s="155"/>
      <c r="B38" s="172"/>
      <c r="C38" s="12" t="s">
        <v>24</v>
      </c>
      <c r="D38" s="12" t="s">
        <v>149</v>
      </c>
      <c r="E38" s="27">
        <f t="shared" si="13"/>
        <v>0</v>
      </c>
      <c r="F38" s="27">
        <f t="shared" si="14"/>
        <v>1</v>
      </c>
      <c r="G38" s="27">
        <v>0</v>
      </c>
      <c r="H38" s="9" t="s">
        <v>248</v>
      </c>
      <c r="I38" s="9" t="s">
        <v>242</v>
      </c>
      <c r="J38" s="4" t="s">
        <v>25</v>
      </c>
      <c r="K38" s="3" t="s">
        <v>259</v>
      </c>
      <c r="L38" s="3" t="s">
        <v>241</v>
      </c>
      <c r="M38" s="3" t="s">
        <v>231</v>
      </c>
      <c r="N38" s="5">
        <v>10</v>
      </c>
      <c r="O38" s="8">
        <f t="shared" si="19"/>
        <v>0.04</v>
      </c>
      <c r="P38" s="6" t="str">
        <f t="shared" si="20"/>
        <v>1</v>
      </c>
      <c r="Q38" s="5">
        <v>2</v>
      </c>
      <c r="R38" s="5">
        <v>2</v>
      </c>
      <c r="S38" s="5">
        <f t="shared" si="15"/>
        <v>1.7999999999999998</v>
      </c>
      <c r="T38" s="6" t="str">
        <f t="shared" si="16"/>
        <v>BAJO</v>
      </c>
      <c r="U38" s="7" t="s">
        <v>68</v>
      </c>
      <c r="V38" s="5" t="s">
        <v>153</v>
      </c>
      <c r="W38" s="7" t="s">
        <v>83</v>
      </c>
      <c r="X38" s="5">
        <v>1</v>
      </c>
      <c r="Y38" s="5">
        <f t="shared" si="17"/>
        <v>1.7999999999999998</v>
      </c>
      <c r="Z38" s="10" t="str">
        <f t="shared" si="18"/>
        <v>ACEPTABLE</v>
      </c>
      <c r="AA38" s="5">
        <v>0</v>
      </c>
      <c r="AB38" s="5">
        <v>1</v>
      </c>
      <c r="AC38" s="5">
        <v>0</v>
      </c>
      <c r="AD38" s="5">
        <v>0</v>
      </c>
      <c r="AE38" s="5">
        <v>0</v>
      </c>
      <c r="AF38" s="5">
        <v>0</v>
      </c>
    </row>
    <row r="39" spans="1:32" ht="61.2" x14ac:dyDescent="0.2">
      <c r="A39" s="155"/>
      <c r="B39" s="172"/>
      <c r="C39" s="12" t="s">
        <v>24</v>
      </c>
      <c r="D39" s="12" t="s">
        <v>149</v>
      </c>
      <c r="E39" s="27">
        <f t="shared" si="13"/>
        <v>1</v>
      </c>
      <c r="F39" s="27">
        <f t="shared" si="14"/>
        <v>0</v>
      </c>
      <c r="G39" s="27">
        <v>0</v>
      </c>
      <c r="H39" s="9" t="s">
        <v>249</v>
      </c>
      <c r="I39" s="9" t="s">
        <v>254</v>
      </c>
      <c r="J39" s="4" t="s">
        <v>25</v>
      </c>
      <c r="K39" s="3" t="s">
        <v>260</v>
      </c>
      <c r="L39" s="3" t="s">
        <v>266</v>
      </c>
      <c r="M39" s="3" t="s">
        <v>231</v>
      </c>
      <c r="N39" s="5">
        <v>250</v>
      </c>
      <c r="O39" s="8">
        <f t="shared" si="19"/>
        <v>1</v>
      </c>
      <c r="P39" s="6" t="str">
        <f t="shared" si="20"/>
        <v>3</v>
      </c>
      <c r="Q39" s="5">
        <v>2</v>
      </c>
      <c r="R39" s="5">
        <v>2</v>
      </c>
      <c r="S39" s="5">
        <f t="shared" si="15"/>
        <v>2.2000000000000002</v>
      </c>
      <c r="T39" s="6" t="str">
        <f t="shared" si="16"/>
        <v>MEDIO</v>
      </c>
      <c r="U39" s="7" t="s">
        <v>68</v>
      </c>
      <c r="V39" s="5" t="s">
        <v>153</v>
      </c>
      <c r="W39" s="7" t="s">
        <v>83</v>
      </c>
      <c r="X39" s="5">
        <v>1</v>
      </c>
      <c r="Y39" s="5">
        <f t="shared" si="17"/>
        <v>2.2000000000000002</v>
      </c>
      <c r="Z39" s="10" t="str">
        <f t="shared" si="18"/>
        <v>ACEPTABLE</v>
      </c>
      <c r="AA39" s="5">
        <v>0</v>
      </c>
      <c r="AB39" s="5">
        <v>1</v>
      </c>
      <c r="AC39" s="5">
        <v>0</v>
      </c>
      <c r="AD39" s="5">
        <v>0</v>
      </c>
      <c r="AE39" s="5">
        <v>0</v>
      </c>
      <c r="AF39" s="5">
        <v>0</v>
      </c>
    </row>
    <row r="40" spans="1:32" ht="60.6" x14ac:dyDescent="0.2">
      <c r="A40" s="155"/>
      <c r="B40" s="172"/>
      <c r="C40" s="12" t="s">
        <v>0</v>
      </c>
      <c r="D40" s="12" t="s">
        <v>244</v>
      </c>
      <c r="E40" s="27">
        <f t="shared" si="13"/>
        <v>1</v>
      </c>
      <c r="F40" s="27">
        <f t="shared" si="14"/>
        <v>0</v>
      </c>
      <c r="G40" s="27">
        <v>0</v>
      </c>
      <c r="H40" s="9" t="s">
        <v>250</v>
      </c>
      <c r="I40" s="9" t="s">
        <v>242</v>
      </c>
      <c r="J40" s="4" t="s">
        <v>25</v>
      </c>
      <c r="K40" s="3" t="s">
        <v>261</v>
      </c>
      <c r="L40" s="3" t="s">
        <v>265</v>
      </c>
      <c r="M40" s="3" t="s">
        <v>231</v>
      </c>
      <c r="N40" s="5">
        <v>250</v>
      </c>
      <c r="O40" s="8">
        <f t="shared" si="19"/>
        <v>1</v>
      </c>
      <c r="P40" s="6" t="str">
        <f t="shared" si="20"/>
        <v>3</v>
      </c>
      <c r="Q40" s="5">
        <v>2</v>
      </c>
      <c r="R40" s="5">
        <v>2</v>
      </c>
      <c r="S40" s="5">
        <f t="shared" si="15"/>
        <v>2.2000000000000002</v>
      </c>
      <c r="T40" s="6" t="str">
        <f t="shared" si="16"/>
        <v>MEDIO</v>
      </c>
      <c r="U40" s="7" t="s">
        <v>68</v>
      </c>
      <c r="V40" s="5" t="s">
        <v>153</v>
      </c>
      <c r="W40" s="7" t="s">
        <v>83</v>
      </c>
      <c r="X40" s="5">
        <v>1</v>
      </c>
      <c r="Y40" s="5">
        <f t="shared" si="17"/>
        <v>2.2000000000000002</v>
      </c>
      <c r="Z40" s="10" t="str">
        <f t="shared" si="18"/>
        <v>ACEPTABLE</v>
      </c>
      <c r="AA40" s="5">
        <v>0</v>
      </c>
      <c r="AB40" s="5">
        <v>1</v>
      </c>
      <c r="AC40" s="5">
        <v>0</v>
      </c>
      <c r="AD40" s="5">
        <v>0</v>
      </c>
      <c r="AE40" s="5">
        <v>0</v>
      </c>
      <c r="AF40" s="5">
        <v>0</v>
      </c>
    </row>
    <row r="41" spans="1:32" ht="60.6" x14ac:dyDescent="0.2">
      <c r="A41" s="155"/>
      <c r="B41" s="172"/>
      <c r="C41" s="12" t="s">
        <v>24</v>
      </c>
      <c r="D41" s="12" t="s">
        <v>256</v>
      </c>
      <c r="E41" s="27">
        <f t="shared" si="13"/>
        <v>0</v>
      </c>
      <c r="F41" s="27">
        <f t="shared" si="14"/>
        <v>1</v>
      </c>
      <c r="G41" s="27">
        <v>0</v>
      </c>
      <c r="H41" s="9" t="s">
        <v>251</v>
      </c>
      <c r="I41" s="9" t="s">
        <v>242</v>
      </c>
      <c r="J41" s="4" t="s">
        <v>25</v>
      </c>
      <c r="K41" s="3" t="s">
        <v>262</v>
      </c>
      <c r="L41" s="3" t="s">
        <v>265</v>
      </c>
      <c r="M41" s="3" t="s">
        <v>231</v>
      </c>
      <c r="N41" s="5">
        <v>25</v>
      </c>
      <c r="O41" s="8">
        <f t="shared" si="19"/>
        <v>0.1</v>
      </c>
      <c r="P41" s="6" t="str">
        <f t="shared" si="20"/>
        <v>1</v>
      </c>
      <c r="Q41" s="5">
        <v>2</v>
      </c>
      <c r="R41" s="5">
        <v>2</v>
      </c>
      <c r="S41" s="5">
        <f t="shared" si="15"/>
        <v>1.7999999999999998</v>
      </c>
      <c r="T41" s="6" t="str">
        <f t="shared" si="16"/>
        <v>BAJO</v>
      </c>
      <c r="U41" s="7" t="s">
        <v>68</v>
      </c>
      <c r="V41" s="5" t="s">
        <v>153</v>
      </c>
      <c r="W41" s="7" t="s">
        <v>83</v>
      </c>
      <c r="X41" s="5">
        <v>1</v>
      </c>
      <c r="Y41" s="5">
        <f t="shared" si="17"/>
        <v>1.7999999999999998</v>
      </c>
      <c r="Z41" s="10" t="str">
        <f t="shared" si="18"/>
        <v>ACEPTABLE</v>
      </c>
      <c r="AA41" s="5">
        <v>0</v>
      </c>
      <c r="AB41" s="5">
        <v>1</v>
      </c>
      <c r="AC41" s="5">
        <v>0</v>
      </c>
      <c r="AD41" s="5">
        <v>0</v>
      </c>
      <c r="AE41" s="5">
        <v>0</v>
      </c>
      <c r="AF41" s="5">
        <v>0</v>
      </c>
    </row>
    <row r="42" spans="1:32" ht="81.599999999999994" x14ac:dyDescent="0.2">
      <c r="A42" s="155"/>
      <c r="B42" s="172"/>
      <c r="C42" s="12" t="s">
        <v>0</v>
      </c>
      <c r="D42" s="12" t="s">
        <v>244</v>
      </c>
      <c r="E42" s="27">
        <f t="shared" si="13"/>
        <v>0</v>
      </c>
      <c r="F42" s="27">
        <f t="shared" si="14"/>
        <v>1</v>
      </c>
      <c r="G42" s="27">
        <v>0</v>
      </c>
      <c r="H42" s="9" t="s">
        <v>252</v>
      </c>
      <c r="I42" s="9" t="s">
        <v>255</v>
      </c>
      <c r="J42" s="4" t="s">
        <v>25</v>
      </c>
      <c r="K42" s="3" t="s">
        <v>263</v>
      </c>
      <c r="L42" s="3" t="s">
        <v>265</v>
      </c>
      <c r="M42" s="3" t="s">
        <v>231</v>
      </c>
      <c r="N42" s="5">
        <v>1</v>
      </c>
      <c r="O42" s="8">
        <f t="shared" si="19"/>
        <v>4.0000000000000001E-3</v>
      </c>
      <c r="P42" s="6" t="str">
        <f t="shared" si="20"/>
        <v>1</v>
      </c>
      <c r="Q42" s="5">
        <v>2</v>
      </c>
      <c r="R42" s="5">
        <v>2</v>
      </c>
      <c r="S42" s="5">
        <f t="shared" si="15"/>
        <v>1.7999999999999998</v>
      </c>
      <c r="T42" s="6" t="str">
        <f t="shared" si="16"/>
        <v>BAJO</v>
      </c>
      <c r="U42" s="7" t="s">
        <v>68</v>
      </c>
      <c r="V42" s="5" t="s">
        <v>153</v>
      </c>
      <c r="W42" s="7" t="s">
        <v>83</v>
      </c>
      <c r="X42" s="5">
        <v>1</v>
      </c>
      <c r="Y42" s="5">
        <f t="shared" si="17"/>
        <v>1.7999999999999998</v>
      </c>
      <c r="Z42" s="10" t="str">
        <f t="shared" si="18"/>
        <v>ACEPTABLE</v>
      </c>
      <c r="AA42" s="5">
        <v>0</v>
      </c>
      <c r="AB42" s="5">
        <v>1</v>
      </c>
      <c r="AC42" s="5">
        <v>0</v>
      </c>
      <c r="AD42" s="5">
        <v>0</v>
      </c>
      <c r="AE42" s="5">
        <v>0</v>
      </c>
      <c r="AF42" s="5">
        <v>0</v>
      </c>
    </row>
    <row r="43" spans="1:32" ht="60.6" x14ac:dyDescent="0.2">
      <c r="A43" s="155"/>
      <c r="B43" s="172"/>
      <c r="C43" s="12" t="s">
        <v>24</v>
      </c>
      <c r="D43" s="12" t="s">
        <v>256</v>
      </c>
      <c r="E43" s="27">
        <f t="shared" si="13"/>
        <v>0</v>
      </c>
      <c r="F43" s="27">
        <f t="shared" si="14"/>
        <v>1</v>
      </c>
      <c r="G43" s="27">
        <v>0</v>
      </c>
      <c r="H43" s="9" t="s">
        <v>253</v>
      </c>
      <c r="I43" s="9" t="s">
        <v>242</v>
      </c>
      <c r="J43" s="4" t="s">
        <v>25</v>
      </c>
      <c r="K43" s="3" t="s">
        <v>264</v>
      </c>
      <c r="L43" s="3" t="s">
        <v>265</v>
      </c>
      <c r="M43" s="3" t="s">
        <v>231</v>
      </c>
      <c r="N43" s="5">
        <v>25</v>
      </c>
      <c r="O43" s="8">
        <f t="shared" si="19"/>
        <v>0.1</v>
      </c>
      <c r="P43" s="6" t="str">
        <f t="shared" si="20"/>
        <v>1</v>
      </c>
      <c r="Q43" s="5">
        <v>2</v>
      </c>
      <c r="R43" s="5">
        <v>2</v>
      </c>
      <c r="S43" s="5">
        <f t="shared" si="15"/>
        <v>1.7999999999999998</v>
      </c>
      <c r="T43" s="6" t="str">
        <f t="shared" si="16"/>
        <v>BAJO</v>
      </c>
      <c r="U43" s="7" t="s">
        <v>68</v>
      </c>
      <c r="V43" s="5" t="s">
        <v>153</v>
      </c>
      <c r="W43" s="7" t="s">
        <v>83</v>
      </c>
      <c r="X43" s="5">
        <v>1</v>
      </c>
      <c r="Y43" s="5">
        <f t="shared" si="17"/>
        <v>1.7999999999999998</v>
      </c>
      <c r="Z43" s="10" t="str">
        <f t="shared" si="18"/>
        <v>ACEPTABLE</v>
      </c>
      <c r="AA43" s="5">
        <v>0</v>
      </c>
      <c r="AB43" s="5">
        <v>1</v>
      </c>
      <c r="AC43" s="5">
        <v>0</v>
      </c>
      <c r="AD43" s="5">
        <v>0</v>
      </c>
      <c r="AE43" s="5">
        <v>0</v>
      </c>
      <c r="AF43" s="5">
        <v>0</v>
      </c>
    </row>
  </sheetData>
  <mergeCells count="48">
    <mergeCell ref="AD1:AF1"/>
    <mergeCell ref="AD2:AF2"/>
    <mergeCell ref="AD3:AF3"/>
    <mergeCell ref="AA4:AF5"/>
    <mergeCell ref="AA1:AC1"/>
    <mergeCell ref="AA2:AC2"/>
    <mergeCell ref="AA3:AC3"/>
    <mergeCell ref="AE6:AE7"/>
    <mergeCell ref="AF6:AF7"/>
    <mergeCell ref="U6:V6"/>
    <mergeCell ref="AD6:AD7"/>
    <mergeCell ref="AC6:AC7"/>
    <mergeCell ref="X6:X7"/>
    <mergeCell ref="Y6:Y7"/>
    <mergeCell ref="AA6:AA7"/>
    <mergeCell ref="AB6:AB7"/>
    <mergeCell ref="A1:A3"/>
    <mergeCell ref="A4:G4"/>
    <mergeCell ref="H5:I5"/>
    <mergeCell ref="H4:T4"/>
    <mergeCell ref="U4:Z4"/>
    <mergeCell ref="B1:Z1"/>
    <mergeCell ref="B2:Z3"/>
    <mergeCell ref="A5:A7"/>
    <mergeCell ref="B5:B7"/>
    <mergeCell ref="J5:M5"/>
    <mergeCell ref="C5:C7"/>
    <mergeCell ref="W6:W7"/>
    <mergeCell ref="E5:G5"/>
    <mergeCell ref="T6:T7"/>
    <mergeCell ref="U5:Y5"/>
    <mergeCell ref="Z5:Z7"/>
    <mergeCell ref="A9:A43"/>
    <mergeCell ref="B9:B43"/>
    <mergeCell ref="F6:F7"/>
    <mergeCell ref="G6:G7"/>
    <mergeCell ref="S6:S7"/>
    <mergeCell ref="D5:D7"/>
    <mergeCell ref="N5:T5"/>
    <mergeCell ref="E6:E7"/>
    <mergeCell ref="H6:H7"/>
    <mergeCell ref="I6:I7"/>
    <mergeCell ref="J6:K6"/>
    <mergeCell ref="L6:L7"/>
    <mergeCell ref="R6:R7"/>
    <mergeCell ref="N6:P6"/>
    <mergeCell ref="Q6:Q7"/>
    <mergeCell ref="M6:M7"/>
  </mergeCells>
  <phoneticPr fontId="11" type="noConversion"/>
  <conditionalFormatting sqref="P9:P43">
    <cfRule type="cellIs" dxfId="209" priority="4" operator="greaterThan">
      <formula>0</formula>
    </cfRule>
    <cfRule type="cellIs" dxfId="208" priority="5" stopIfTrue="1" operator="equal">
      <formula>"ALTO"</formula>
    </cfRule>
    <cfRule type="cellIs" dxfId="207" priority="6" stopIfTrue="1" operator="equal">
      <formula>"MEDIO"</formula>
    </cfRule>
    <cfRule type="cellIs" dxfId="206" priority="7" stopIfTrue="1" operator="equal">
      <formula>"BAJO"</formula>
    </cfRule>
  </conditionalFormatting>
  <conditionalFormatting sqref="T9:T43">
    <cfRule type="cellIs" dxfId="205" priority="8" stopIfTrue="1" operator="equal">
      <formula>"ALTO"</formula>
    </cfRule>
    <cfRule type="cellIs" dxfId="204" priority="9" stopIfTrue="1" operator="equal">
      <formula>"MEDIO"</formula>
    </cfRule>
    <cfRule type="cellIs" dxfId="203" priority="10" stopIfTrue="1" operator="equal">
      <formula>"BAJO"</formula>
    </cfRule>
  </conditionalFormatting>
  <conditionalFormatting sqref="Z9:Z43">
    <cfRule type="cellIs" dxfId="202" priority="1" stopIfTrue="1" operator="equal">
      <formula>"SIGNIFICATIVO"</formula>
    </cfRule>
    <cfRule type="cellIs" dxfId="201" priority="2" stopIfTrue="1" operator="equal">
      <formula>"MODERADO"</formula>
    </cfRule>
    <cfRule type="cellIs" dxfId="200" priority="3" stopIfTrue="1" operator="equal">
      <formula>"ACEPTABLE"</formula>
    </cfRule>
  </conditionalFormatting>
  <printOptions horizontalCentered="1"/>
  <pageMargins left="0" right="0" top="0.39370078740157483" bottom="0.39370078740157483" header="0" footer="0"/>
  <pageSetup paperSize="14" scale="37" fitToHeight="100" orientation="landscape" horizontalDpi="300" verticalDpi="300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/>
  <dimension ref="A1:AF29"/>
  <sheetViews>
    <sheetView topLeftCell="R1" zoomScale="120" zoomScaleNormal="120" workbookViewId="0">
      <selection activeCell="H4" sqref="A4:XFD4"/>
    </sheetView>
  </sheetViews>
  <sheetFormatPr baseColWidth="10" defaultColWidth="11.44140625" defaultRowHeight="10.199999999999999" x14ac:dyDescent="0.2"/>
  <cols>
    <col min="1" max="1" width="19.88671875" style="1" customWidth="1"/>
    <col min="2" max="2" width="23.6640625" style="1" customWidth="1"/>
    <col min="3" max="3" width="17" style="1" bestFit="1" customWidth="1"/>
    <col min="4" max="4" width="30.5546875" style="1" customWidth="1"/>
    <col min="5" max="7" width="4.88671875" style="2" customWidth="1"/>
    <col min="8" max="8" width="22.109375" style="1" bestFit="1" customWidth="1"/>
    <col min="9" max="9" width="29.88671875" style="1" bestFit="1" customWidth="1"/>
    <col min="10" max="10" width="11.33203125" style="1" bestFit="1" customWidth="1"/>
    <col min="11" max="11" width="24.33203125" style="1" bestFit="1" customWidth="1"/>
    <col min="12" max="13" width="16.33203125" style="1" customWidth="1"/>
    <col min="14" max="14" width="12.109375" style="1" bestFit="1" customWidth="1"/>
    <col min="15" max="15" width="7.44140625" style="19" bestFit="1" customWidth="1"/>
    <col min="16" max="16" width="9.6640625" style="1" bestFit="1" customWidth="1"/>
    <col min="17" max="17" width="15.6640625" style="1" bestFit="1" customWidth="1"/>
    <col min="18" max="18" width="10.88671875" style="1" bestFit="1" customWidth="1"/>
    <col min="19" max="19" width="15.88671875" style="1" bestFit="1" customWidth="1"/>
    <col min="20" max="20" width="15.6640625" style="1" bestFit="1" customWidth="1"/>
    <col min="21" max="21" width="17.5546875" style="1" customWidth="1"/>
    <col min="22" max="22" width="15.6640625" style="1" customWidth="1"/>
    <col min="23" max="23" width="16.6640625" style="1" customWidth="1"/>
    <col min="24" max="25" width="9.5546875" style="1" customWidth="1"/>
    <col min="26" max="26" width="15.88671875" style="1" bestFit="1" customWidth="1"/>
    <col min="27" max="32" width="6.88671875" style="1" customWidth="1"/>
    <col min="33" max="16384" width="11.44140625" style="1"/>
  </cols>
  <sheetData>
    <row r="1" spans="1:32" s="20" customFormat="1" ht="31.5" customHeight="1" x14ac:dyDescent="0.4">
      <c r="A1" s="158"/>
      <c r="B1" s="159" t="s">
        <v>19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  <c r="AA1" s="170" t="s">
        <v>15</v>
      </c>
      <c r="AB1" s="170"/>
      <c r="AC1" s="171"/>
      <c r="AD1" s="128" t="s">
        <v>344</v>
      </c>
      <c r="AE1" s="128"/>
      <c r="AF1" s="128"/>
    </row>
    <row r="2" spans="1:32" s="20" customFormat="1" ht="21.75" customHeight="1" x14ac:dyDescent="0.25">
      <c r="A2" s="158"/>
      <c r="B2" s="162" t="s">
        <v>16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4"/>
      <c r="AA2" s="170" t="s">
        <v>86</v>
      </c>
      <c r="AB2" s="170"/>
      <c r="AC2" s="171"/>
      <c r="AD2" s="137">
        <v>4</v>
      </c>
      <c r="AE2" s="138"/>
      <c r="AF2" s="139"/>
    </row>
    <row r="3" spans="1:32" s="20" customFormat="1" ht="25.5" customHeight="1" x14ac:dyDescent="0.25">
      <c r="A3" s="158"/>
      <c r="B3" s="165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70" t="s">
        <v>17</v>
      </c>
      <c r="AB3" s="170"/>
      <c r="AC3" s="171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199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192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178</v>
      </c>
      <c r="J6" s="142" t="s">
        <v>206</v>
      </c>
      <c r="K6" s="142"/>
      <c r="L6" s="142" t="s">
        <v>180</v>
      </c>
      <c r="M6" s="173" t="s">
        <v>207</v>
      </c>
      <c r="N6" s="142" t="s">
        <v>181</v>
      </c>
      <c r="O6" s="142"/>
      <c r="P6" s="142"/>
      <c r="Q6" s="173" t="s">
        <v>185</v>
      </c>
      <c r="R6" s="142" t="s">
        <v>183</v>
      </c>
      <c r="S6" s="142" t="s">
        <v>201</v>
      </c>
      <c r="T6" s="142" t="s">
        <v>182</v>
      </c>
      <c r="U6" s="142" t="s">
        <v>194</v>
      </c>
      <c r="V6" s="142"/>
      <c r="W6" s="142" t="s">
        <v>195</v>
      </c>
      <c r="X6" s="142" t="s">
        <v>196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75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ht="16.5" customHeight="1" x14ac:dyDescent="0.2">
      <c r="A8" s="37"/>
      <c r="B8" s="37"/>
      <c r="C8" s="37"/>
      <c r="D8" s="37"/>
      <c r="E8" s="38"/>
      <c r="F8" s="38"/>
      <c r="G8" s="38"/>
      <c r="H8" s="37"/>
      <c r="I8" s="37"/>
      <c r="J8" s="37"/>
      <c r="K8" s="37"/>
      <c r="L8" s="39"/>
      <c r="M8" s="39"/>
      <c r="N8" s="39"/>
      <c r="O8" s="40"/>
      <c r="P8" s="39"/>
      <c r="Q8" s="175"/>
      <c r="R8" s="39" t="s">
        <v>30</v>
      </c>
      <c r="S8" s="39" t="s">
        <v>29</v>
      </c>
      <c r="T8" s="39"/>
      <c r="U8" s="39"/>
      <c r="V8" s="39"/>
      <c r="W8" s="41"/>
      <c r="X8" s="41"/>
      <c r="Y8" s="41"/>
      <c r="Z8" s="41"/>
      <c r="AA8" s="41"/>
      <c r="AB8" s="41"/>
      <c r="AC8" s="41"/>
      <c r="AD8" s="41"/>
      <c r="AE8" s="41"/>
      <c r="AF8" s="41"/>
    </row>
    <row r="9" spans="1:32" ht="219" customHeight="1" x14ac:dyDescent="0.2">
      <c r="A9" s="155" t="s">
        <v>120</v>
      </c>
      <c r="B9" s="156" t="s">
        <v>119</v>
      </c>
      <c r="C9" s="12" t="s">
        <v>24</v>
      </c>
      <c r="D9" s="12" t="s">
        <v>369</v>
      </c>
      <c r="E9" s="27">
        <f>IF(N9&gt;200,1,0)</f>
        <v>1</v>
      </c>
      <c r="F9" s="27">
        <f>IF(N9&lt;200,1,0)</f>
        <v>0</v>
      </c>
      <c r="G9" s="27">
        <v>0</v>
      </c>
      <c r="H9" s="9" t="s">
        <v>34</v>
      </c>
      <c r="I9" s="9" t="s">
        <v>95</v>
      </c>
      <c r="J9" s="4" t="s">
        <v>25</v>
      </c>
      <c r="K9" s="3" t="s">
        <v>35</v>
      </c>
      <c r="L9" s="3" t="s">
        <v>50</v>
      </c>
      <c r="M9" s="3" t="s">
        <v>234</v>
      </c>
      <c r="N9" s="5">
        <v>250</v>
      </c>
      <c r="O9" s="8">
        <f t="shared" ref="O9:O16" si="0">+N9/250</f>
        <v>1</v>
      </c>
      <c r="P9" s="6" t="str">
        <f t="shared" ref="P9:P16" si="1">IF(O9&lt;=0.15,"1",IF(AND(O9&gt;0.15,O9&lt;0.3),"2",IF(AND(O9&gt;=0.3),"3")))</f>
        <v>3</v>
      </c>
      <c r="Q9" s="5">
        <v>2</v>
      </c>
      <c r="R9" s="5">
        <v>1</v>
      </c>
      <c r="S9" s="5">
        <f t="shared" ref="S9:S16" si="2">+(P9*0.2)+(Q9*0.5)+(R9*0.3)</f>
        <v>1.9000000000000001</v>
      </c>
      <c r="T9" s="6" t="str">
        <f t="shared" ref="T9:T16" si="3">IF(S9&lt;=2,"BAJO",IF(AND(S9&gt;2,S9&lt;2.5),"MEDIO",IF(AND(S9&gt;=2.5),"ALTO")))</f>
        <v>BAJO</v>
      </c>
      <c r="U9" s="7" t="s">
        <v>94</v>
      </c>
      <c r="V9" s="5" t="s">
        <v>153</v>
      </c>
      <c r="W9" s="7" t="s">
        <v>84</v>
      </c>
      <c r="X9" s="5">
        <v>1</v>
      </c>
      <c r="Y9" s="5">
        <f t="shared" ref="Y9:Y16" si="4">+X9*S9</f>
        <v>1.9000000000000001</v>
      </c>
      <c r="Z9" s="10" t="str">
        <f t="shared" ref="Z9:Z16" si="5">IF(Y9&lt;=3,"ACEPTABLE",IF(AND(Y9&gt;3,Y9&lt;6),"MODERADO",IF(AND(Y9&gt;=6),"SIGNIFICATIVO")))</f>
        <v>ACEPTABLE</v>
      </c>
      <c r="AA9" s="5">
        <v>1</v>
      </c>
      <c r="AB9" s="5">
        <v>1</v>
      </c>
      <c r="AC9" s="5">
        <v>0</v>
      </c>
      <c r="AD9" s="5">
        <v>0</v>
      </c>
      <c r="AE9" s="5">
        <v>1</v>
      </c>
      <c r="AF9" s="5">
        <v>1</v>
      </c>
    </row>
    <row r="10" spans="1:32" ht="97.5" customHeight="1" x14ac:dyDescent="0.2">
      <c r="A10" s="155"/>
      <c r="B10" s="156"/>
      <c r="C10" s="12" t="s">
        <v>24</v>
      </c>
      <c r="D10" s="12" t="s">
        <v>28</v>
      </c>
      <c r="E10" s="27">
        <f t="shared" ref="E10:E29" si="6">IF(N10&gt;200,1,0)</f>
        <v>1</v>
      </c>
      <c r="F10" s="27">
        <f t="shared" ref="F10:F29" si="7">IF(N10&lt;200,1,0)</f>
        <v>0</v>
      </c>
      <c r="G10" s="27">
        <v>0</v>
      </c>
      <c r="H10" s="9" t="s">
        <v>34</v>
      </c>
      <c r="I10" s="9" t="s">
        <v>36</v>
      </c>
      <c r="J10" s="4" t="s">
        <v>25</v>
      </c>
      <c r="K10" s="3" t="s">
        <v>44</v>
      </c>
      <c r="L10" s="3" t="s">
        <v>51</v>
      </c>
      <c r="M10" s="3" t="s">
        <v>234</v>
      </c>
      <c r="N10" s="5">
        <v>250</v>
      </c>
      <c r="O10" s="8">
        <f t="shared" si="0"/>
        <v>1</v>
      </c>
      <c r="P10" s="6" t="str">
        <f t="shared" si="1"/>
        <v>3</v>
      </c>
      <c r="Q10" s="5">
        <v>2</v>
      </c>
      <c r="R10" s="5">
        <v>2</v>
      </c>
      <c r="S10" s="5">
        <f t="shared" si="2"/>
        <v>2.2000000000000002</v>
      </c>
      <c r="T10" s="6" t="str">
        <f t="shared" si="3"/>
        <v>MEDIO</v>
      </c>
      <c r="U10" s="7" t="s">
        <v>80</v>
      </c>
      <c r="V10" s="5" t="s">
        <v>153</v>
      </c>
      <c r="W10" s="7" t="s">
        <v>82</v>
      </c>
      <c r="X10" s="5">
        <v>1</v>
      </c>
      <c r="Y10" s="5">
        <f t="shared" si="4"/>
        <v>2.2000000000000002</v>
      </c>
      <c r="Z10" s="10" t="str">
        <f t="shared" si="5"/>
        <v>ACEPTABLE</v>
      </c>
      <c r="AA10" s="5">
        <v>1</v>
      </c>
      <c r="AB10" s="5">
        <v>1</v>
      </c>
      <c r="AC10" s="5">
        <v>0</v>
      </c>
      <c r="AD10" s="5">
        <v>0</v>
      </c>
      <c r="AE10" s="5">
        <v>1</v>
      </c>
      <c r="AF10" s="5">
        <v>1</v>
      </c>
    </row>
    <row r="11" spans="1:32" ht="122.25" customHeight="1" x14ac:dyDescent="0.2">
      <c r="A11" s="155"/>
      <c r="B11" s="156"/>
      <c r="C11" s="12" t="s">
        <v>24</v>
      </c>
      <c r="D11" s="12" t="s">
        <v>28</v>
      </c>
      <c r="E11" s="27">
        <f t="shared" si="6"/>
        <v>0</v>
      </c>
      <c r="F11" s="27">
        <f t="shared" si="7"/>
        <v>1</v>
      </c>
      <c r="G11" s="27">
        <v>0</v>
      </c>
      <c r="H11" s="9" t="s">
        <v>34</v>
      </c>
      <c r="I11" s="9" t="s">
        <v>36</v>
      </c>
      <c r="J11" s="4" t="s">
        <v>25</v>
      </c>
      <c r="K11" s="3" t="s">
        <v>37</v>
      </c>
      <c r="L11" s="3" t="s">
        <v>77</v>
      </c>
      <c r="M11" s="3" t="s">
        <v>234</v>
      </c>
      <c r="N11" s="5">
        <v>1</v>
      </c>
      <c r="O11" s="8">
        <f t="shared" si="0"/>
        <v>4.0000000000000001E-3</v>
      </c>
      <c r="P11" s="6" t="str">
        <f t="shared" si="1"/>
        <v>1</v>
      </c>
      <c r="Q11" s="5">
        <v>2</v>
      </c>
      <c r="R11" s="5">
        <v>2</v>
      </c>
      <c r="S11" s="5">
        <f t="shared" si="2"/>
        <v>1.7999999999999998</v>
      </c>
      <c r="T11" s="6" t="str">
        <f t="shared" si="3"/>
        <v>BAJO</v>
      </c>
      <c r="U11" s="7" t="s">
        <v>91</v>
      </c>
      <c r="V11" s="5" t="s">
        <v>153</v>
      </c>
      <c r="W11" s="7" t="s">
        <v>81</v>
      </c>
      <c r="X11" s="5">
        <v>1</v>
      </c>
      <c r="Y11" s="5">
        <f t="shared" si="4"/>
        <v>1.7999999999999998</v>
      </c>
      <c r="Z11" s="10" t="str">
        <f t="shared" si="5"/>
        <v>ACEPTABLE</v>
      </c>
      <c r="AA11" s="5">
        <v>0</v>
      </c>
      <c r="AB11" s="5">
        <v>1</v>
      </c>
      <c r="AC11" s="5">
        <v>0</v>
      </c>
      <c r="AD11" s="5">
        <v>1</v>
      </c>
      <c r="AE11" s="5">
        <v>1</v>
      </c>
      <c r="AF11" s="5">
        <v>1</v>
      </c>
    </row>
    <row r="12" spans="1:32" ht="108" customHeight="1" x14ac:dyDescent="0.2">
      <c r="A12" s="155"/>
      <c r="B12" s="156"/>
      <c r="C12" s="12" t="s">
        <v>24</v>
      </c>
      <c r="D12" s="12" t="s">
        <v>28</v>
      </c>
      <c r="E12" s="27">
        <f t="shared" si="6"/>
        <v>0</v>
      </c>
      <c r="F12" s="27">
        <f t="shared" si="7"/>
        <v>1</v>
      </c>
      <c r="G12" s="27">
        <v>0</v>
      </c>
      <c r="H12" s="9" t="s">
        <v>34</v>
      </c>
      <c r="I12" s="9" t="s">
        <v>36</v>
      </c>
      <c r="J12" s="4" t="s">
        <v>25</v>
      </c>
      <c r="K12" s="3" t="s">
        <v>38</v>
      </c>
      <c r="L12" s="3" t="s">
        <v>52</v>
      </c>
      <c r="M12" s="3" t="s">
        <v>234</v>
      </c>
      <c r="N12" s="5">
        <v>1</v>
      </c>
      <c r="O12" s="8">
        <f t="shared" si="0"/>
        <v>4.0000000000000001E-3</v>
      </c>
      <c r="P12" s="6" t="str">
        <f t="shared" si="1"/>
        <v>1</v>
      </c>
      <c r="Q12" s="5">
        <v>2</v>
      </c>
      <c r="R12" s="5">
        <v>2</v>
      </c>
      <c r="S12" s="5">
        <f t="shared" si="2"/>
        <v>1.7999999999999998</v>
      </c>
      <c r="T12" s="6" t="str">
        <f t="shared" si="3"/>
        <v>BAJO</v>
      </c>
      <c r="U12" s="7" t="s">
        <v>90</v>
      </c>
      <c r="V12" s="5" t="s">
        <v>153</v>
      </c>
      <c r="W12" s="7" t="s">
        <v>81</v>
      </c>
      <c r="X12" s="5">
        <v>1</v>
      </c>
      <c r="Y12" s="5">
        <f t="shared" si="4"/>
        <v>1.7999999999999998</v>
      </c>
      <c r="Z12" s="10" t="str">
        <f t="shared" si="5"/>
        <v>ACEPTABLE</v>
      </c>
      <c r="AA12" s="5">
        <v>0</v>
      </c>
      <c r="AB12" s="5">
        <v>1</v>
      </c>
      <c r="AC12" s="5">
        <v>1</v>
      </c>
      <c r="AD12" s="5">
        <v>1</v>
      </c>
      <c r="AE12" s="5">
        <v>0</v>
      </c>
      <c r="AF12" s="5">
        <v>1</v>
      </c>
    </row>
    <row r="13" spans="1:32" ht="108" customHeight="1" x14ac:dyDescent="0.2">
      <c r="A13" s="155"/>
      <c r="B13" s="156"/>
      <c r="C13" s="12" t="s">
        <v>24</v>
      </c>
      <c r="D13" s="12" t="s">
        <v>28</v>
      </c>
      <c r="E13" s="27">
        <f t="shared" si="6"/>
        <v>0</v>
      </c>
      <c r="F13" s="27">
        <f t="shared" si="7"/>
        <v>1</v>
      </c>
      <c r="G13" s="27">
        <v>0</v>
      </c>
      <c r="H13" s="9" t="s">
        <v>34</v>
      </c>
      <c r="I13" s="9" t="s">
        <v>36</v>
      </c>
      <c r="J13" s="4" t="s">
        <v>25</v>
      </c>
      <c r="K13" s="3" t="s">
        <v>40</v>
      </c>
      <c r="L13" s="3" t="s">
        <v>60</v>
      </c>
      <c r="M13" s="3" t="s">
        <v>235</v>
      </c>
      <c r="N13" s="5">
        <v>1</v>
      </c>
      <c r="O13" s="8">
        <f t="shared" si="0"/>
        <v>4.0000000000000001E-3</v>
      </c>
      <c r="P13" s="6" t="str">
        <f t="shared" si="1"/>
        <v>1</v>
      </c>
      <c r="Q13" s="5">
        <v>3</v>
      </c>
      <c r="R13" s="5">
        <v>3</v>
      </c>
      <c r="S13" s="5">
        <f t="shared" si="2"/>
        <v>2.5999999999999996</v>
      </c>
      <c r="T13" s="6" t="str">
        <f t="shared" si="3"/>
        <v>ALTO</v>
      </c>
      <c r="U13" s="7" t="s">
        <v>70</v>
      </c>
      <c r="V13" s="5" t="s">
        <v>153</v>
      </c>
      <c r="W13" s="7" t="s">
        <v>79</v>
      </c>
      <c r="X13" s="5">
        <v>1</v>
      </c>
      <c r="Y13" s="5">
        <f t="shared" si="4"/>
        <v>2.5999999999999996</v>
      </c>
      <c r="Z13" s="10" t="str">
        <f t="shared" si="5"/>
        <v>ACEPTABLE</v>
      </c>
      <c r="AA13" s="5">
        <v>1</v>
      </c>
      <c r="AB13" s="5">
        <v>1</v>
      </c>
      <c r="AC13" s="5">
        <v>0</v>
      </c>
      <c r="AD13" s="5">
        <v>0</v>
      </c>
      <c r="AE13" s="5">
        <v>1</v>
      </c>
      <c r="AF13" s="5">
        <v>1</v>
      </c>
    </row>
    <row r="14" spans="1:32" ht="71.400000000000006" x14ac:dyDescent="0.2">
      <c r="A14" s="155"/>
      <c r="B14" s="156"/>
      <c r="C14" s="12" t="s">
        <v>24</v>
      </c>
      <c r="D14" s="12" t="s">
        <v>28</v>
      </c>
      <c r="E14" s="27">
        <f t="shared" si="6"/>
        <v>0</v>
      </c>
      <c r="F14" s="27">
        <f t="shared" si="7"/>
        <v>1</v>
      </c>
      <c r="G14" s="27">
        <v>0</v>
      </c>
      <c r="H14" s="9" t="s">
        <v>34</v>
      </c>
      <c r="I14" s="9" t="s">
        <v>36</v>
      </c>
      <c r="J14" s="4" t="s">
        <v>25</v>
      </c>
      <c r="K14" s="3" t="s">
        <v>37</v>
      </c>
      <c r="L14" s="3" t="s">
        <v>71</v>
      </c>
      <c r="M14" s="3" t="s">
        <v>235</v>
      </c>
      <c r="N14" s="5">
        <v>2</v>
      </c>
      <c r="O14" s="8">
        <f t="shared" si="0"/>
        <v>8.0000000000000002E-3</v>
      </c>
      <c r="P14" s="6" t="str">
        <f t="shared" si="1"/>
        <v>1</v>
      </c>
      <c r="Q14" s="5">
        <v>1</v>
      </c>
      <c r="R14" s="5">
        <v>1</v>
      </c>
      <c r="S14" s="5">
        <f t="shared" si="2"/>
        <v>1</v>
      </c>
      <c r="T14" s="6" t="str">
        <f t="shared" si="3"/>
        <v>BAJO</v>
      </c>
      <c r="U14" s="7" t="s">
        <v>90</v>
      </c>
      <c r="V14" s="5" t="s">
        <v>153</v>
      </c>
      <c r="W14" s="7" t="s">
        <v>84</v>
      </c>
      <c r="X14" s="5">
        <v>1</v>
      </c>
      <c r="Y14" s="5">
        <f t="shared" si="4"/>
        <v>1</v>
      </c>
      <c r="Z14" s="10" t="str">
        <f t="shared" si="5"/>
        <v>ACEPTABLE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1</v>
      </c>
    </row>
    <row r="15" spans="1:32" ht="71.400000000000006" x14ac:dyDescent="0.2">
      <c r="A15" s="155"/>
      <c r="B15" s="156"/>
      <c r="C15" s="12" t="s">
        <v>24</v>
      </c>
      <c r="D15" s="12" t="s">
        <v>28</v>
      </c>
      <c r="E15" s="27">
        <f t="shared" si="6"/>
        <v>0</v>
      </c>
      <c r="F15" s="27">
        <f t="shared" si="7"/>
        <v>1</v>
      </c>
      <c r="G15" s="27">
        <v>0</v>
      </c>
      <c r="H15" s="9" t="s">
        <v>34</v>
      </c>
      <c r="I15" s="9" t="s">
        <v>36</v>
      </c>
      <c r="J15" s="4" t="s">
        <v>25</v>
      </c>
      <c r="K15" s="3" t="s">
        <v>37</v>
      </c>
      <c r="L15" s="3" t="s">
        <v>72</v>
      </c>
      <c r="M15" s="3" t="s">
        <v>235</v>
      </c>
      <c r="N15" s="5">
        <v>3</v>
      </c>
      <c r="O15" s="8">
        <f t="shared" si="0"/>
        <v>1.2E-2</v>
      </c>
      <c r="P15" s="6" t="str">
        <f t="shared" si="1"/>
        <v>1</v>
      </c>
      <c r="Q15" s="5">
        <v>1</v>
      </c>
      <c r="R15" s="5">
        <v>1</v>
      </c>
      <c r="S15" s="5">
        <f t="shared" si="2"/>
        <v>1</v>
      </c>
      <c r="T15" s="6" t="str">
        <f t="shared" si="3"/>
        <v>BAJO</v>
      </c>
      <c r="U15" s="7" t="s">
        <v>90</v>
      </c>
      <c r="V15" s="5" t="s">
        <v>153</v>
      </c>
      <c r="W15" s="7" t="s">
        <v>84</v>
      </c>
      <c r="X15" s="5">
        <v>1</v>
      </c>
      <c r="Y15" s="5">
        <f t="shared" si="4"/>
        <v>1</v>
      </c>
      <c r="Z15" s="10" t="str">
        <f t="shared" si="5"/>
        <v>ACEPTABLE</v>
      </c>
      <c r="AA15" s="5">
        <v>0</v>
      </c>
      <c r="AB15" s="5">
        <v>0</v>
      </c>
      <c r="AC15" s="5">
        <v>1</v>
      </c>
      <c r="AD15" s="5">
        <v>1</v>
      </c>
      <c r="AE15" s="5">
        <v>0</v>
      </c>
      <c r="AF15" s="5">
        <v>1</v>
      </c>
    </row>
    <row r="16" spans="1:32" ht="71.400000000000006" x14ac:dyDescent="0.2">
      <c r="A16" s="155"/>
      <c r="B16" s="156"/>
      <c r="C16" s="12" t="s">
        <v>24</v>
      </c>
      <c r="D16" s="12" t="s">
        <v>28</v>
      </c>
      <c r="E16" s="27">
        <f t="shared" si="6"/>
        <v>0</v>
      </c>
      <c r="F16" s="27">
        <f t="shared" si="7"/>
        <v>1</v>
      </c>
      <c r="G16" s="27">
        <v>0</v>
      </c>
      <c r="H16" s="9" t="s">
        <v>34</v>
      </c>
      <c r="I16" s="9" t="s">
        <v>36</v>
      </c>
      <c r="J16" s="4" t="s">
        <v>25</v>
      </c>
      <c r="K16" s="3" t="s">
        <v>38</v>
      </c>
      <c r="L16" s="3" t="s">
        <v>73</v>
      </c>
      <c r="M16" s="3" t="s">
        <v>235</v>
      </c>
      <c r="N16" s="5">
        <v>1</v>
      </c>
      <c r="O16" s="8">
        <f t="shared" si="0"/>
        <v>4.0000000000000001E-3</v>
      </c>
      <c r="P16" s="6" t="str">
        <f t="shared" si="1"/>
        <v>1</v>
      </c>
      <c r="Q16" s="5">
        <v>1</v>
      </c>
      <c r="R16" s="5">
        <v>1</v>
      </c>
      <c r="S16" s="5">
        <f t="shared" si="2"/>
        <v>1</v>
      </c>
      <c r="T16" s="6" t="str">
        <f t="shared" si="3"/>
        <v>BAJO</v>
      </c>
      <c r="U16" s="7" t="s">
        <v>91</v>
      </c>
      <c r="V16" s="5" t="s">
        <v>153</v>
      </c>
      <c r="W16" s="7" t="s">
        <v>84</v>
      </c>
      <c r="X16" s="5">
        <v>1</v>
      </c>
      <c r="Y16" s="5">
        <f t="shared" si="4"/>
        <v>1</v>
      </c>
      <c r="Z16" s="10" t="str">
        <f t="shared" si="5"/>
        <v>ACEPTABLE</v>
      </c>
      <c r="AA16" s="5">
        <v>0</v>
      </c>
      <c r="AB16" s="5">
        <v>0</v>
      </c>
      <c r="AC16" s="5">
        <v>0</v>
      </c>
      <c r="AD16" s="5">
        <v>1</v>
      </c>
      <c r="AE16" s="5">
        <v>1</v>
      </c>
      <c r="AF16" s="5">
        <v>1</v>
      </c>
    </row>
    <row r="17" spans="1:32" ht="71.400000000000006" x14ac:dyDescent="0.2">
      <c r="A17" s="155"/>
      <c r="B17" s="156"/>
      <c r="C17" s="12" t="s">
        <v>24</v>
      </c>
      <c r="D17" s="12" t="s">
        <v>28</v>
      </c>
      <c r="E17" s="27">
        <f t="shared" si="6"/>
        <v>1</v>
      </c>
      <c r="F17" s="27">
        <f t="shared" si="7"/>
        <v>0</v>
      </c>
      <c r="G17" s="27">
        <v>0</v>
      </c>
      <c r="H17" s="9" t="s">
        <v>31</v>
      </c>
      <c r="I17" s="9" t="s">
        <v>42</v>
      </c>
      <c r="J17" s="4" t="s">
        <v>25</v>
      </c>
      <c r="K17" s="3" t="s">
        <v>35</v>
      </c>
      <c r="L17" s="3" t="s">
        <v>35</v>
      </c>
      <c r="M17" s="3" t="s">
        <v>234</v>
      </c>
      <c r="N17" s="5">
        <v>250</v>
      </c>
      <c r="O17" s="8">
        <f t="shared" ref="O17:O21" si="8">+N17/250</f>
        <v>1</v>
      </c>
      <c r="P17" s="6" t="str">
        <f t="shared" ref="P17:P21" si="9">IF(O17&lt;=0.15,"1",IF(AND(O17&gt;0.15,O17&lt;0.3),"2",IF(AND(O17&gt;=0.3),"3")))</f>
        <v>3</v>
      </c>
      <c r="Q17" s="5">
        <v>2</v>
      </c>
      <c r="R17" s="5">
        <v>1</v>
      </c>
      <c r="S17" s="5">
        <f>+(P17*0.2)+(Q17*0.5)+(R17*0.3)</f>
        <v>1.9000000000000001</v>
      </c>
      <c r="T17" s="6" t="str">
        <f>IF(S17&lt;=2,"BAJO",IF(AND(S17&gt;2,S17&lt;2.5),"MEDIO",IF(AND(S17&gt;=2.5),"ALTO")))</f>
        <v>BAJO</v>
      </c>
      <c r="U17" s="7" t="s">
        <v>53</v>
      </c>
      <c r="V17" s="5" t="s">
        <v>153</v>
      </c>
      <c r="W17" s="7" t="s">
        <v>54</v>
      </c>
      <c r="X17" s="5">
        <v>1</v>
      </c>
      <c r="Y17" s="5">
        <f>+X17*S17</f>
        <v>1.9000000000000001</v>
      </c>
      <c r="Z17" s="10" t="str">
        <f>IF(Y17&lt;=3,"ACEPTABLE",IF(AND(Y17&gt;3,Y17&lt;6),"MODERADO",IF(AND(Y17&gt;=6),"SIGNIFICATIVO")))</f>
        <v>ACEPTABLE</v>
      </c>
      <c r="AA17" s="5">
        <v>0</v>
      </c>
      <c r="AB17" s="5">
        <v>1</v>
      </c>
      <c r="AC17" s="5">
        <v>0</v>
      </c>
      <c r="AD17" s="5">
        <v>0</v>
      </c>
      <c r="AE17" s="5">
        <v>1</v>
      </c>
      <c r="AF17" s="5">
        <v>1</v>
      </c>
    </row>
    <row r="18" spans="1:32" ht="101.25" customHeight="1" x14ac:dyDescent="0.2">
      <c r="A18" s="155"/>
      <c r="B18" s="156"/>
      <c r="C18" s="12" t="s">
        <v>24</v>
      </c>
      <c r="D18" s="12" t="s">
        <v>28</v>
      </c>
      <c r="E18" s="27">
        <f t="shared" si="6"/>
        <v>1</v>
      </c>
      <c r="F18" s="27">
        <f t="shared" si="7"/>
        <v>0</v>
      </c>
      <c r="G18" s="27">
        <v>0</v>
      </c>
      <c r="H18" s="9" t="s">
        <v>31</v>
      </c>
      <c r="I18" s="9" t="s">
        <v>41</v>
      </c>
      <c r="J18" s="4" t="s">
        <v>25</v>
      </c>
      <c r="K18" s="3" t="s">
        <v>126</v>
      </c>
      <c r="L18" s="3" t="s">
        <v>104</v>
      </c>
      <c r="M18" s="3" t="s">
        <v>221</v>
      </c>
      <c r="N18" s="5">
        <v>250</v>
      </c>
      <c r="O18" s="8">
        <f t="shared" si="8"/>
        <v>1</v>
      </c>
      <c r="P18" s="6" t="str">
        <f t="shared" si="9"/>
        <v>3</v>
      </c>
      <c r="Q18" s="5">
        <v>1</v>
      </c>
      <c r="R18" s="5">
        <v>1</v>
      </c>
      <c r="S18" s="5">
        <f>+(P18*0.2)+(Q18*0.5)+(R18*0.3)</f>
        <v>1.4000000000000001</v>
      </c>
      <c r="T18" s="6" t="str">
        <f>IF(S18&lt;=2,"BAJO",IF(AND(S18&gt;2,S18&lt;2.5),"MEDIO",IF(AND(S18&gt;=2.5),"ALTO")))</f>
        <v>BAJO</v>
      </c>
      <c r="U18" s="7" t="s">
        <v>99</v>
      </c>
      <c r="V18" s="5" t="s">
        <v>153</v>
      </c>
      <c r="W18" s="7" t="s">
        <v>96</v>
      </c>
      <c r="X18" s="5">
        <v>2</v>
      </c>
      <c r="Y18" s="5">
        <f>+X18*S18</f>
        <v>2.8000000000000003</v>
      </c>
      <c r="Z18" s="10" t="str">
        <f>IF(Y18&lt;=3,"ACEPTABLE",IF(AND(Y18&gt;3,Y18&lt;6),"MODERADO",IF(AND(Y18&gt;=6),"SIGNIFICATIVO")))</f>
        <v>ACEPTABLE</v>
      </c>
      <c r="AA18" s="5">
        <v>0</v>
      </c>
      <c r="AB18" s="5">
        <v>1</v>
      </c>
      <c r="AC18" s="5">
        <v>1</v>
      </c>
      <c r="AD18" s="5">
        <v>1</v>
      </c>
      <c r="AE18" s="5">
        <v>1</v>
      </c>
      <c r="AF18" s="5">
        <v>1</v>
      </c>
    </row>
    <row r="19" spans="1:32" ht="105" customHeight="1" x14ac:dyDescent="0.2">
      <c r="A19" s="155"/>
      <c r="B19" s="156"/>
      <c r="C19" s="12" t="s">
        <v>24</v>
      </c>
      <c r="D19" s="12" t="s">
        <v>28</v>
      </c>
      <c r="E19" s="27">
        <f t="shared" si="6"/>
        <v>1</v>
      </c>
      <c r="F19" s="27">
        <f t="shared" si="7"/>
        <v>0</v>
      </c>
      <c r="G19" s="27">
        <v>0</v>
      </c>
      <c r="H19" s="9" t="s">
        <v>61</v>
      </c>
      <c r="I19" s="9" t="s">
        <v>62</v>
      </c>
      <c r="J19" s="4" t="s">
        <v>25</v>
      </c>
      <c r="K19" s="3" t="s">
        <v>126</v>
      </c>
      <c r="L19" s="3" t="s">
        <v>104</v>
      </c>
      <c r="M19" s="3" t="s">
        <v>231</v>
      </c>
      <c r="N19" s="5">
        <v>250</v>
      </c>
      <c r="O19" s="8">
        <f t="shared" si="8"/>
        <v>1</v>
      </c>
      <c r="P19" s="6" t="str">
        <f t="shared" si="9"/>
        <v>3</v>
      </c>
      <c r="Q19" s="5">
        <v>2</v>
      </c>
      <c r="R19" s="5">
        <v>1</v>
      </c>
      <c r="S19" s="5">
        <f>+(P19*0.2)+(Q19*0.5)+(R19*0.3)</f>
        <v>1.9000000000000001</v>
      </c>
      <c r="T19" s="6" t="str">
        <f>IF(S19&lt;=2,"BAJO",IF(AND(S19&gt;2,S19&lt;2.5),"MEDIO",IF(AND(S19&gt;=2.5),"ALTO")))</f>
        <v>BAJO</v>
      </c>
      <c r="U19" s="7" t="s">
        <v>100</v>
      </c>
      <c r="V19" s="5" t="s">
        <v>153</v>
      </c>
      <c r="W19" s="7" t="s">
        <v>78</v>
      </c>
      <c r="X19" s="5">
        <v>1</v>
      </c>
      <c r="Y19" s="5">
        <f>+X19*S19</f>
        <v>1.9000000000000001</v>
      </c>
      <c r="Z19" s="10" t="str">
        <f>IF(Y19&lt;=3,"ACEPTABLE",IF(AND(Y19&gt;3,Y19&lt;6),"MODERADO",IF(AND(Y19&gt;=6),"SIGNIFICATIVO")))</f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1</v>
      </c>
      <c r="AF19" s="5">
        <v>1</v>
      </c>
    </row>
    <row r="20" spans="1:32" ht="105.75" customHeight="1" x14ac:dyDescent="0.2">
      <c r="A20" s="155"/>
      <c r="B20" s="156"/>
      <c r="C20" s="12" t="s">
        <v>24</v>
      </c>
      <c r="D20" s="12" t="s">
        <v>28</v>
      </c>
      <c r="E20" s="27">
        <f t="shared" si="6"/>
        <v>1</v>
      </c>
      <c r="F20" s="27">
        <f t="shared" si="7"/>
        <v>0</v>
      </c>
      <c r="G20" s="27">
        <v>0</v>
      </c>
      <c r="H20" s="9" t="s">
        <v>61</v>
      </c>
      <c r="I20" s="9" t="s">
        <v>87</v>
      </c>
      <c r="J20" s="4" t="s">
        <v>25</v>
      </c>
      <c r="K20" s="3" t="s">
        <v>64</v>
      </c>
      <c r="L20" s="3" t="s">
        <v>65</v>
      </c>
      <c r="M20" s="3" t="s">
        <v>221</v>
      </c>
      <c r="N20" s="5">
        <v>250</v>
      </c>
      <c r="O20" s="8">
        <f t="shared" si="8"/>
        <v>1</v>
      </c>
      <c r="P20" s="6" t="str">
        <f t="shared" si="9"/>
        <v>3</v>
      </c>
      <c r="Q20" s="5">
        <v>1</v>
      </c>
      <c r="R20" s="5">
        <v>1</v>
      </c>
      <c r="S20" s="5">
        <f>+(P20*0.2)+(Q20*0.5)+(R20*0.3)</f>
        <v>1.4000000000000001</v>
      </c>
      <c r="T20" s="6" t="str">
        <f>IF(S20&lt;=2,"BAJO",IF(AND(S20&gt;2,S20&lt;2.5),"MEDIO",IF(AND(S20&gt;=2.5),"ALTO")))</f>
        <v>BAJO</v>
      </c>
      <c r="U20" s="7" t="s">
        <v>88</v>
      </c>
      <c r="V20" s="5" t="s">
        <v>153</v>
      </c>
      <c r="W20" s="7" t="s">
        <v>83</v>
      </c>
      <c r="X20" s="5">
        <v>1</v>
      </c>
      <c r="Y20" s="5">
        <f>+X20*S20</f>
        <v>1.4000000000000001</v>
      </c>
      <c r="Z20" s="10" t="str">
        <f>IF(Y20&lt;=2,"ACEPTABLE",IF(AND(Y20&gt;2,Y20&lt;6),"MODERADO",IF(AND(Y20&gt;=6),"SIGNIFICATIVO")))</f>
        <v>ACEPTABLE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1</v>
      </c>
    </row>
    <row r="21" spans="1:32" ht="94.5" customHeight="1" x14ac:dyDescent="0.2">
      <c r="A21" s="155"/>
      <c r="B21" s="156"/>
      <c r="C21" s="12" t="s">
        <v>24</v>
      </c>
      <c r="D21" s="12" t="s">
        <v>28</v>
      </c>
      <c r="E21" s="27">
        <f t="shared" si="6"/>
        <v>0</v>
      </c>
      <c r="F21" s="27">
        <f t="shared" si="7"/>
        <v>1</v>
      </c>
      <c r="G21" s="27">
        <v>0</v>
      </c>
      <c r="H21" s="9" t="s">
        <v>31</v>
      </c>
      <c r="I21" s="9" t="s">
        <v>105</v>
      </c>
      <c r="J21" s="4" t="s">
        <v>25</v>
      </c>
      <c r="K21" s="3" t="s">
        <v>101</v>
      </c>
      <c r="L21" s="3" t="s">
        <v>103</v>
      </c>
      <c r="M21" s="3" t="s">
        <v>172</v>
      </c>
      <c r="N21" s="5">
        <v>52</v>
      </c>
      <c r="O21" s="8">
        <f t="shared" si="8"/>
        <v>0.20799999999999999</v>
      </c>
      <c r="P21" s="6" t="str">
        <f t="shared" si="9"/>
        <v>2</v>
      </c>
      <c r="Q21" s="5">
        <v>1</v>
      </c>
      <c r="R21" s="5">
        <v>1</v>
      </c>
      <c r="S21" s="5">
        <f>+(P21*0.2)+(Q21*0.5)+(R21*0.3)</f>
        <v>1.2</v>
      </c>
      <c r="T21" s="6" t="str">
        <f>IF(S21&lt;=1.9,"BAJO",IF(AND(S21&gt;1.9,S21&lt;2.5),"MEDIO",IF(AND(S21&gt;=2.5),"ALTO")))</f>
        <v>BAJO</v>
      </c>
      <c r="U21" s="7" t="s">
        <v>89</v>
      </c>
      <c r="V21" s="5" t="s">
        <v>153</v>
      </c>
      <c r="W21" s="7" t="s">
        <v>83</v>
      </c>
      <c r="X21" s="5">
        <v>1</v>
      </c>
      <c r="Y21" s="5">
        <f>+X21*S21</f>
        <v>1.2</v>
      </c>
      <c r="Z21" s="10" t="str">
        <f>IF(Y21&lt;=3,"ACEPTABLE",IF(AND(Y21&gt;3,Y21&lt;6),"MODERADO",IF(AND(Y21&gt;=6),"SIGNIFICATIVO")))</f>
        <v>ACEPTABLE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1</v>
      </c>
    </row>
    <row r="22" spans="1:32" ht="34.5" customHeight="1" x14ac:dyDescent="0.2">
      <c r="A22" s="155"/>
      <c r="B22" s="156"/>
      <c r="C22" s="12" t="s">
        <v>0</v>
      </c>
      <c r="D22" s="12" t="s">
        <v>244</v>
      </c>
      <c r="E22" s="27">
        <f t="shared" si="6"/>
        <v>0</v>
      </c>
      <c r="F22" s="27">
        <f t="shared" si="7"/>
        <v>1</v>
      </c>
      <c r="G22" s="27">
        <v>0</v>
      </c>
      <c r="H22" s="9" t="s">
        <v>246</v>
      </c>
      <c r="I22" s="9" t="s">
        <v>242</v>
      </c>
      <c r="J22" s="4" t="s">
        <v>25</v>
      </c>
      <c r="K22" s="3" t="s">
        <v>257</v>
      </c>
      <c r="L22" s="3" t="s">
        <v>265</v>
      </c>
      <c r="M22" s="3" t="s">
        <v>231</v>
      </c>
      <c r="N22" s="5">
        <v>1</v>
      </c>
      <c r="O22" s="8">
        <f t="shared" ref="O22:O29" si="10">+N22/250</f>
        <v>4.0000000000000001E-3</v>
      </c>
      <c r="P22" s="6" t="str">
        <f t="shared" ref="P22:P29" si="11">IF(O22&lt;=0.15,"1",IF(AND(O22&gt;0.15,O22&lt;0.3),"2",IF(AND(O22&gt;=0.3),"3")))</f>
        <v>1</v>
      </c>
      <c r="Q22" s="5">
        <v>2</v>
      </c>
      <c r="R22" s="5">
        <v>2</v>
      </c>
      <c r="S22" s="5">
        <f t="shared" ref="S22:S29" si="12">+(P22*0.2)+(Q22*0.5)+(R22*0.3)</f>
        <v>1.7999999999999998</v>
      </c>
      <c r="T22" s="6" t="str">
        <f t="shared" ref="T22:T29" si="13">IF(S22&lt;=2,"BAJO",IF(AND(S22&gt;2,S22&lt;2.5),"MEDIO",IF(AND(S22&gt;=2.5),"ALTO")))</f>
        <v>BAJO</v>
      </c>
      <c r="U22" s="7" t="s">
        <v>68</v>
      </c>
      <c r="V22" s="5" t="s">
        <v>153</v>
      </c>
      <c r="W22" s="7" t="s">
        <v>83</v>
      </c>
      <c r="X22" s="5">
        <v>1</v>
      </c>
      <c r="Y22" s="5">
        <f t="shared" ref="Y22:Y29" si="14">+X22*S22</f>
        <v>1.7999999999999998</v>
      </c>
      <c r="Z22" s="10" t="str">
        <f t="shared" ref="Z22:Z29" si="15">IF(Y22&lt;=3,"ACEPTABLE",IF(AND(Y22&gt;3,Y22&lt;6),"MODERADO",IF(AND(Y22&gt;=6),"SIGNIFICATIVO")))</f>
        <v>ACEPTABLE</v>
      </c>
      <c r="AA22" s="5">
        <v>0</v>
      </c>
      <c r="AB22" s="5">
        <v>1</v>
      </c>
      <c r="AC22" s="5">
        <v>0</v>
      </c>
      <c r="AD22" s="5">
        <v>0</v>
      </c>
      <c r="AE22" s="5">
        <v>0</v>
      </c>
      <c r="AF22" s="5">
        <v>0</v>
      </c>
    </row>
    <row r="23" spans="1:32" ht="91.8" x14ac:dyDescent="0.2">
      <c r="A23" s="155"/>
      <c r="B23" s="156"/>
      <c r="C23" s="12" t="s">
        <v>24</v>
      </c>
      <c r="D23" s="12" t="s">
        <v>149</v>
      </c>
      <c r="E23" s="27">
        <f t="shared" si="6"/>
        <v>1</v>
      </c>
      <c r="F23" s="27">
        <f t="shared" si="7"/>
        <v>0</v>
      </c>
      <c r="G23" s="27">
        <v>0</v>
      </c>
      <c r="H23" s="9" t="s">
        <v>247</v>
      </c>
      <c r="I23" s="9" t="s">
        <v>242</v>
      </c>
      <c r="J23" s="4" t="s">
        <v>25</v>
      </c>
      <c r="K23" s="3" t="s">
        <v>258</v>
      </c>
      <c r="L23" s="3" t="s">
        <v>266</v>
      </c>
      <c r="M23" s="3" t="s">
        <v>231</v>
      </c>
      <c r="N23" s="5">
        <v>250</v>
      </c>
      <c r="O23" s="8">
        <f t="shared" si="10"/>
        <v>1</v>
      </c>
      <c r="P23" s="6" t="str">
        <f t="shared" si="11"/>
        <v>3</v>
      </c>
      <c r="Q23" s="5">
        <v>2</v>
      </c>
      <c r="R23" s="5">
        <v>2</v>
      </c>
      <c r="S23" s="5">
        <f t="shared" si="12"/>
        <v>2.2000000000000002</v>
      </c>
      <c r="T23" s="6" t="str">
        <f t="shared" si="13"/>
        <v>MEDIO</v>
      </c>
      <c r="U23" s="7" t="s">
        <v>68</v>
      </c>
      <c r="V23" s="5" t="s">
        <v>153</v>
      </c>
      <c r="W23" s="7" t="s">
        <v>83</v>
      </c>
      <c r="X23" s="5">
        <v>1</v>
      </c>
      <c r="Y23" s="5">
        <f t="shared" si="14"/>
        <v>2.2000000000000002</v>
      </c>
      <c r="Z23" s="10" t="str">
        <f t="shared" si="15"/>
        <v>ACEPTABLE</v>
      </c>
      <c r="AA23" s="5">
        <v>0</v>
      </c>
      <c r="AB23" s="5">
        <v>1</v>
      </c>
      <c r="AC23" s="5">
        <v>0</v>
      </c>
      <c r="AD23" s="5">
        <v>0</v>
      </c>
      <c r="AE23" s="5">
        <v>0</v>
      </c>
      <c r="AF23" s="5">
        <v>0</v>
      </c>
    </row>
    <row r="24" spans="1:32" ht="60.6" x14ac:dyDescent="0.2">
      <c r="A24" s="155"/>
      <c r="B24" s="156"/>
      <c r="C24" s="12" t="s">
        <v>24</v>
      </c>
      <c r="D24" s="12" t="s">
        <v>149</v>
      </c>
      <c r="E24" s="27">
        <f t="shared" si="6"/>
        <v>0</v>
      </c>
      <c r="F24" s="27">
        <f t="shared" si="7"/>
        <v>1</v>
      </c>
      <c r="G24" s="27">
        <v>0</v>
      </c>
      <c r="H24" s="9" t="s">
        <v>248</v>
      </c>
      <c r="I24" s="9" t="s">
        <v>242</v>
      </c>
      <c r="J24" s="4" t="s">
        <v>25</v>
      </c>
      <c r="K24" s="3" t="s">
        <v>259</v>
      </c>
      <c r="L24" s="3" t="s">
        <v>241</v>
      </c>
      <c r="M24" s="3" t="s">
        <v>231</v>
      </c>
      <c r="N24" s="5">
        <v>10</v>
      </c>
      <c r="O24" s="8">
        <f t="shared" si="10"/>
        <v>0.04</v>
      </c>
      <c r="P24" s="6" t="str">
        <f t="shared" si="11"/>
        <v>1</v>
      </c>
      <c r="Q24" s="5">
        <v>2</v>
      </c>
      <c r="R24" s="5">
        <v>2</v>
      </c>
      <c r="S24" s="5">
        <f t="shared" si="12"/>
        <v>1.7999999999999998</v>
      </c>
      <c r="T24" s="6" t="str">
        <f t="shared" si="13"/>
        <v>BAJO</v>
      </c>
      <c r="U24" s="7" t="s">
        <v>68</v>
      </c>
      <c r="V24" s="5" t="s">
        <v>153</v>
      </c>
      <c r="W24" s="7" t="s">
        <v>83</v>
      </c>
      <c r="X24" s="5">
        <v>1</v>
      </c>
      <c r="Y24" s="5">
        <f t="shared" si="14"/>
        <v>1.7999999999999998</v>
      </c>
      <c r="Z24" s="10" t="str">
        <f t="shared" si="15"/>
        <v>ACEPTABLE</v>
      </c>
      <c r="AA24" s="5">
        <v>0</v>
      </c>
      <c r="AB24" s="5">
        <v>1</v>
      </c>
      <c r="AC24" s="5">
        <v>0</v>
      </c>
      <c r="AD24" s="5">
        <v>0</v>
      </c>
      <c r="AE24" s="5">
        <v>0</v>
      </c>
      <c r="AF24" s="5">
        <v>0</v>
      </c>
    </row>
    <row r="25" spans="1:32" ht="61.2" x14ac:dyDescent="0.2">
      <c r="A25" s="155"/>
      <c r="B25" s="156"/>
      <c r="C25" s="12" t="s">
        <v>24</v>
      </c>
      <c r="D25" s="12" t="s">
        <v>149</v>
      </c>
      <c r="E25" s="27">
        <f t="shared" si="6"/>
        <v>1</v>
      </c>
      <c r="F25" s="27">
        <f t="shared" si="7"/>
        <v>0</v>
      </c>
      <c r="G25" s="27">
        <v>0</v>
      </c>
      <c r="H25" s="9" t="s">
        <v>249</v>
      </c>
      <c r="I25" s="9" t="s">
        <v>254</v>
      </c>
      <c r="J25" s="4" t="s">
        <v>25</v>
      </c>
      <c r="K25" s="3" t="s">
        <v>260</v>
      </c>
      <c r="L25" s="3" t="s">
        <v>266</v>
      </c>
      <c r="M25" s="3" t="s">
        <v>231</v>
      </c>
      <c r="N25" s="5">
        <v>250</v>
      </c>
      <c r="O25" s="8">
        <f t="shared" si="10"/>
        <v>1</v>
      </c>
      <c r="P25" s="6" t="str">
        <f t="shared" si="11"/>
        <v>3</v>
      </c>
      <c r="Q25" s="5">
        <v>2</v>
      </c>
      <c r="R25" s="5">
        <v>2</v>
      </c>
      <c r="S25" s="5">
        <f t="shared" si="12"/>
        <v>2.2000000000000002</v>
      </c>
      <c r="T25" s="6" t="str">
        <f t="shared" si="13"/>
        <v>MEDIO</v>
      </c>
      <c r="U25" s="7" t="s">
        <v>68</v>
      </c>
      <c r="V25" s="5" t="s">
        <v>153</v>
      </c>
      <c r="W25" s="7" t="s">
        <v>83</v>
      </c>
      <c r="X25" s="5">
        <v>1</v>
      </c>
      <c r="Y25" s="5">
        <f t="shared" si="14"/>
        <v>2.2000000000000002</v>
      </c>
      <c r="Z25" s="10" t="str">
        <f t="shared" si="15"/>
        <v>ACEPTABLE</v>
      </c>
      <c r="AA25" s="5">
        <v>0</v>
      </c>
      <c r="AB25" s="5">
        <v>1</v>
      </c>
      <c r="AC25" s="5">
        <v>0</v>
      </c>
      <c r="AD25" s="5">
        <v>0</v>
      </c>
      <c r="AE25" s="5">
        <v>0</v>
      </c>
      <c r="AF25" s="5">
        <v>0</v>
      </c>
    </row>
    <row r="26" spans="1:32" ht="60.6" x14ac:dyDescent="0.2">
      <c r="A26" s="155"/>
      <c r="B26" s="156"/>
      <c r="C26" s="12" t="s">
        <v>0</v>
      </c>
      <c r="D26" s="12" t="s">
        <v>244</v>
      </c>
      <c r="E26" s="27">
        <f t="shared" si="6"/>
        <v>1</v>
      </c>
      <c r="F26" s="27">
        <f t="shared" si="7"/>
        <v>0</v>
      </c>
      <c r="G26" s="27">
        <v>0</v>
      </c>
      <c r="H26" s="9" t="s">
        <v>250</v>
      </c>
      <c r="I26" s="9" t="s">
        <v>242</v>
      </c>
      <c r="J26" s="4" t="s">
        <v>25</v>
      </c>
      <c r="K26" s="3" t="s">
        <v>261</v>
      </c>
      <c r="L26" s="3" t="s">
        <v>265</v>
      </c>
      <c r="M26" s="3" t="s">
        <v>231</v>
      </c>
      <c r="N26" s="5">
        <v>250</v>
      </c>
      <c r="O26" s="8">
        <f t="shared" si="10"/>
        <v>1</v>
      </c>
      <c r="P26" s="6" t="str">
        <f t="shared" si="11"/>
        <v>3</v>
      </c>
      <c r="Q26" s="5">
        <v>2</v>
      </c>
      <c r="R26" s="5">
        <v>2</v>
      </c>
      <c r="S26" s="5">
        <f t="shared" si="12"/>
        <v>2.2000000000000002</v>
      </c>
      <c r="T26" s="6" t="str">
        <f t="shared" si="13"/>
        <v>MEDIO</v>
      </c>
      <c r="U26" s="7" t="s">
        <v>68</v>
      </c>
      <c r="V26" s="5" t="s">
        <v>153</v>
      </c>
      <c r="W26" s="7" t="s">
        <v>83</v>
      </c>
      <c r="X26" s="5">
        <v>1</v>
      </c>
      <c r="Y26" s="5">
        <f t="shared" si="14"/>
        <v>2.2000000000000002</v>
      </c>
      <c r="Z26" s="10" t="str">
        <f t="shared" si="15"/>
        <v>ACEPTABLE</v>
      </c>
      <c r="AA26" s="5">
        <v>0</v>
      </c>
      <c r="AB26" s="5">
        <v>1</v>
      </c>
      <c r="AC26" s="5">
        <v>0</v>
      </c>
      <c r="AD26" s="5">
        <v>0</v>
      </c>
      <c r="AE26" s="5">
        <v>0</v>
      </c>
      <c r="AF26" s="5">
        <v>0</v>
      </c>
    </row>
    <row r="27" spans="1:32" ht="60.6" x14ac:dyDescent="0.2">
      <c r="A27" s="155"/>
      <c r="B27" s="156"/>
      <c r="C27" s="12" t="s">
        <v>24</v>
      </c>
      <c r="D27" s="12" t="s">
        <v>256</v>
      </c>
      <c r="E27" s="27">
        <f t="shared" si="6"/>
        <v>0</v>
      </c>
      <c r="F27" s="27">
        <f t="shared" si="7"/>
        <v>1</v>
      </c>
      <c r="G27" s="27">
        <v>0</v>
      </c>
      <c r="H27" s="9" t="s">
        <v>251</v>
      </c>
      <c r="I27" s="9" t="s">
        <v>242</v>
      </c>
      <c r="J27" s="4" t="s">
        <v>25</v>
      </c>
      <c r="K27" s="3" t="s">
        <v>262</v>
      </c>
      <c r="L27" s="3" t="s">
        <v>265</v>
      </c>
      <c r="M27" s="3" t="s">
        <v>231</v>
      </c>
      <c r="N27" s="5">
        <v>25</v>
      </c>
      <c r="O27" s="8">
        <f t="shared" si="10"/>
        <v>0.1</v>
      </c>
      <c r="P27" s="6" t="str">
        <f t="shared" si="11"/>
        <v>1</v>
      </c>
      <c r="Q27" s="5">
        <v>2</v>
      </c>
      <c r="R27" s="5">
        <v>2</v>
      </c>
      <c r="S27" s="5">
        <f t="shared" si="12"/>
        <v>1.7999999999999998</v>
      </c>
      <c r="T27" s="6" t="str">
        <f t="shared" si="13"/>
        <v>BAJO</v>
      </c>
      <c r="U27" s="7" t="s">
        <v>68</v>
      </c>
      <c r="V27" s="5" t="s">
        <v>153</v>
      </c>
      <c r="W27" s="7" t="s">
        <v>83</v>
      </c>
      <c r="X27" s="5">
        <v>1</v>
      </c>
      <c r="Y27" s="5">
        <f t="shared" si="14"/>
        <v>1.7999999999999998</v>
      </c>
      <c r="Z27" s="10" t="str">
        <f t="shared" si="15"/>
        <v>ACEPTABLE</v>
      </c>
      <c r="AA27" s="5">
        <v>0</v>
      </c>
      <c r="AB27" s="5">
        <v>1</v>
      </c>
      <c r="AC27" s="5">
        <v>0</v>
      </c>
      <c r="AD27" s="5">
        <v>0</v>
      </c>
      <c r="AE27" s="5">
        <v>0</v>
      </c>
      <c r="AF27" s="5">
        <v>0</v>
      </c>
    </row>
    <row r="28" spans="1:32" ht="71.400000000000006" x14ac:dyDescent="0.2">
      <c r="A28" s="155"/>
      <c r="B28" s="156"/>
      <c r="C28" s="12" t="s">
        <v>0</v>
      </c>
      <c r="D28" s="12" t="s">
        <v>244</v>
      </c>
      <c r="E28" s="27">
        <f t="shared" si="6"/>
        <v>0</v>
      </c>
      <c r="F28" s="27">
        <f t="shared" si="7"/>
        <v>1</v>
      </c>
      <c r="G28" s="27">
        <v>0</v>
      </c>
      <c r="H28" s="9" t="s">
        <v>252</v>
      </c>
      <c r="I28" s="9" t="s">
        <v>255</v>
      </c>
      <c r="J28" s="4" t="s">
        <v>25</v>
      </c>
      <c r="K28" s="3" t="s">
        <v>263</v>
      </c>
      <c r="L28" s="3" t="s">
        <v>265</v>
      </c>
      <c r="M28" s="3" t="s">
        <v>231</v>
      </c>
      <c r="N28" s="5">
        <v>1</v>
      </c>
      <c r="O28" s="8">
        <f t="shared" si="10"/>
        <v>4.0000000000000001E-3</v>
      </c>
      <c r="P28" s="6" t="str">
        <f t="shared" si="11"/>
        <v>1</v>
      </c>
      <c r="Q28" s="5">
        <v>2</v>
      </c>
      <c r="R28" s="5">
        <v>2</v>
      </c>
      <c r="S28" s="5">
        <f t="shared" si="12"/>
        <v>1.7999999999999998</v>
      </c>
      <c r="T28" s="6" t="str">
        <f t="shared" si="13"/>
        <v>BAJO</v>
      </c>
      <c r="U28" s="7" t="s">
        <v>68</v>
      </c>
      <c r="V28" s="5" t="s">
        <v>153</v>
      </c>
      <c r="W28" s="7" t="s">
        <v>83</v>
      </c>
      <c r="X28" s="5">
        <v>1</v>
      </c>
      <c r="Y28" s="5">
        <f t="shared" si="14"/>
        <v>1.7999999999999998</v>
      </c>
      <c r="Z28" s="10" t="str">
        <f t="shared" si="15"/>
        <v>ACEPTABLE</v>
      </c>
      <c r="AA28" s="5">
        <v>0</v>
      </c>
      <c r="AB28" s="5">
        <v>1</v>
      </c>
      <c r="AC28" s="5">
        <v>0</v>
      </c>
      <c r="AD28" s="5">
        <v>0</v>
      </c>
      <c r="AE28" s="5">
        <v>0</v>
      </c>
      <c r="AF28" s="5">
        <v>0</v>
      </c>
    </row>
    <row r="29" spans="1:32" s="36" customFormat="1" ht="60.6" x14ac:dyDescent="0.2">
      <c r="A29" s="155"/>
      <c r="B29" s="156"/>
      <c r="C29" s="96" t="s">
        <v>0</v>
      </c>
      <c r="D29" s="96" t="s">
        <v>256</v>
      </c>
      <c r="E29" s="27">
        <f t="shared" si="6"/>
        <v>0</v>
      </c>
      <c r="F29" s="27">
        <f t="shared" si="7"/>
        <v>1</v>
      </c>
      <c r="G29" s="27">
        <v>0</v>
      </c>
      <c r="H29" s="9" t="s">
        <v>253</v>
      </c>
      <c r="I29" s="9" t="s">
        <v>242</v>
      </c>
      <c r="J29" s="4" t="s">
        <v>25</v>
      </c>
      <c r="K29" s="3" t="s">
        <v>264</v>
      </c>
      <c r="L29" s="3" t="s">
        <v>265</v>
      </c>
      <c r="M29" s="3" t="s">
        <v>231</v>
      </c>
      <c r="N29" s="4">
        <v>25</v>
      </c>
      <c r="O29" s="97">
        <f t="shared" si="10"/>
        <v>0.1</v>
      </c>
      <c r="P29" s="98" t="str">
        <f t="shared" si="11"/>
        <v>1</v>
      </c>
      <c r="Q29" s="4">
        <v>2</v>
      </c>
      <c r="R29" s="4">
        <v>2</v>
      </c>
      <c r="S29" s="4">
        <f t="shared" si="12"/>
        <v>1.7999999999999998</v>
      </c>
      <c r="T29" s="98" t="str">
        <f t="shared" si="13"/>
        <v>BAJO</v>
      </c>
      <c r="U29" s="3" t="s">
        <v>68</v>
      </c>
      <c r="V29" s="4" t="s">
        <v>153</v>
      </c>
      <c r="W29" s="3" t="s">
        <v>83</v>
      </c>
      <c r="X29" s="4">
        <v>1</v>
      </c>
      <c r="Y29" s="4">
        <f t="shared" si="14"/>
        <v>1.7999999999999998</v>
      </c>
      <c r="Z29" s="99" t="str">
        <f t="shared" si="15"/>
        <v>ACEPTABLE</v>
      </c>
      <c r="AA29" s="4">
        <v>0</v>
      </c>
      <c r="AB29" s="4">
        <v>1</v>
      </c>
      <c r="AC29" s="4">
        <v>0</v>
      </c>
      <c r="AD29" s="4">
        <v>0</v>
      </c>
      <c r="AE29" s="4">
        <v>0</v>
      </c>
      <c r="AF29" s="4">
        <v>0</v>
      </c>
    </row>
  </sheetData>
  <mergeCells count="48">
    <mergeCell ref="A1:A3"/>
    <mergeCell ref="A4:G4"/>
    <mergeCell ref="N6:P6"/>
    <mergeCell ref="R6:R7"/>
    <mergeCell ref="Q6:Q8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AA1:AC1"/>
    <mergeCell ref="AA3:AC3"/>
    <mergeCell ref="E5:G5"/>
    <mergeCell ref="H4:T4"/>
    <mergeCell ref="U4:Z4"/>
    <mergeCell ref="N5:T5"/>
    <mergeCell ref="B1:Z1"/>
    <mergeCell ref="H5:I5"/>
    <mergeCell ref="AB6:AB7"/>
    <mergeCell ref="M6:M7"/>
    <mergeCell ref="J5:M5"/>
    <mergeCell ref="U5:Y5"/>
    <mergeCell ref="AA4:AF5"/>
    <mergeCell ref="AF6:AF7"/>
    <mergeCell ref="T6:T7"/>
    <mergeCell ref="J6:K6"/>
    <mergeCell ref="U6:V6"/>
    <mergeCell ref="AC6:AC7"/>
    <mergeCell ref="A9:A29"/>
    <mergeCell ref="B9:B29"/>
    <mergeCell ref="AD1:AF1"/>
    <mergeCell ref="AA2:AC2"/>
    <mergeCell ref="AD2:AF2"/>
    <mergeCell ref="AD3:AF3"/>
    <mergeCell ref="B2:Z3"/>
    <mergeCell ref="W6:W7"/>
    <mergeCell ref="X6:X7"/>
    <mergeCell ref="Y6:Y7"/>
    <mergeCell ref="AD6:AD7"/>
    <mergeCell ref="AE6:AE7"/>
    <mergeCell ref="L6:L7"/>
    <mergeCell ref="S6:S7"/>
    <mergeCell ref="AA6:AA7"/>
    <mergeCell ref="Z5:Z7"/>
  </mergeCells>
  <conditionalFormatting sqref="P9:P29">
    <cfRule type="cellIs" dxfId="199" priority="4" operator="greaterThan">
      <formula>0</formula>
    </cfRule>
    <cfRule type="cellIs" dxfId="198" priority="5" stopIfTrue="1" operator="equal">
      <formula>"ALTO"</formula>
    </cfRule>
    <cfRule type="cellIs" dxfId="197" priority="6" stopIfTrue="1" operator="equal">
      <formula>"MEDIO"</formula>
    </cfRule>
    <cfRule type="cellIs" dxfId="196" priority="7" stopIfTrue="1" operator="equal">
      <formula>"BAJO"</formula>
    </cfRule>
  </conditionalFormatting>
  <conditionalFormatting sqref="T9:T29">
    <cfRule type="cellIs" dxfId="195" priority="8" stopIfTrue="1" operator="equal">
      <formula>"ALTO"</formula>
    </cfRule>
    <cfRule type="cellIs" dxfId="194" priority="9" stopIfTrue="1" operator="equal">
      <formula>"MEDIO"</formula>
    </cfRule>
    <cfRule type="cellIs" dxfId="193" priority="10" stopIfTrue="1" operator="equal">
      <formula>"BAJO"</formula>
    </cfRule>
  </conditionalFormatting>
  <conditionalFormatting sqref="Z9:Z29">
    <cfRule type="cellIs" dxfId="192" priority="1" stopIfTrue="1" operator="equal">
      <formula>"SIGNIFICATIVO"</formula>
    </cfRule>
    <cfRule type="cellIs" dxfId="191" priority="2" stopIfTrue="1" operator="equal">
      <formula>"MODERADO"</formula>
    </cfRule>
    <cfRule type="cellIs" dxfId="190" priority="3" stopIfTrue="1" operator="equal">
      <formula>"ACEPTABLE"</formula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/>
  <dimension ref="A1:AF53"/>
  <sheetViews>
    <sheetView topLeftCell="S1" zoomScale="110" zoomScaleNormal="110" workbookViewId="0">
      <selection activeCell="AE9" sqref="AE9"/>
    </sheetView>
  </sheetViews>
  <sheetFormatPr baseColWidth="10" defaultColWidth="11.44140625" defaultRowHeight="10.199999999999999" x14ac:dyDescent="0.2"/>
  <cols>
    <col min="1" max="1" width="18.6640625" style="1" customWidth="1"/>
    <col min="2" max="2" width="24.109375" style="1" customWidth="1"/>
    <col min="3" max="3" width="22.5546875" style="1" customWidth="1"/>
    <col min="4" max="4" width="43.109375" style="1" customWidth="1"/>
    <col min="5" max="7" width="6.6640625" style="2" customWidth="1"/>
    <col min="8" max="8" width="24.5546875" style="1" customWidth="1"/>
    <col min="9" max="9" width="31.44140625" style="1" customWidth="1"/>
    <col min="10" max="10" width="19.44140625" style="1" customWidth="1"/>
    <col min="11" max="11" width="24.6640625" style="1" customWidth="1"/>
    <col min="12" max="12" width="16.33203125" style="1" customWidth="1"/>
    <col min="13" max="13" width="17.66406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3" width="16.6640625" style="1" customWidth="1"/>
    <col min="24" max="25" width="6.6640625" style="1" customWidth="1"/>
    <col min="26" max="26" width="19" style="1" customWidth="1"/>
    <col min="27" max="28" width="6.6640625" style="1" customWidth="1"/>
    <col min="29" max="16384" width="11.44140625" style="1"/>
  </cols>
  <sheetData>
    <row r="1" spans="1:32" s="18" customFormat="1" ht="31.5" customHeight="1" x14ac:dyDescent="0.4">
      <c r="A1" s="123"/>
      <c r="B1" s="124" t="s">
        <v>19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6"/>
      <c r="AA1" s="136" t="s">
        <v>15</v>
      </c>
      <c r="AB1" s="136"/>
      <c r="AC1" s="127"/>
      <c r="AD1" s="128" t="s">
        <v>344</v>
      </c>
      <c r="AE1" s="128"/>
      <c r="AF1" s="128"/>
    </row>
    <row r="2" spans="1:32" s="18" customFormat="1" ht="21.75" customHeight="1" x14ac:dyDescent="0.25">
      <c r="A2" s="123"/>
      <c r="B2" s="129" t="s">
        <v>16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1"/>
      <c r="AA2" s="136" t="s">
        <v>86</v>
      </c>
      <c r="AB2" s="136"/>
      <c r="AC2" s="127"/>
      <c r="AD2" s="137">
        <v>4</v>
      </c>
      <c r="AE2" s="138"/>
      <c r="AF2" s="139"/>
    </row>
    <row r="3" spans="1:32" s="18" customFormat="1" ht="25.5" customHeight="1" x14ac:dyDescent="0.25">
      <c r="A3" s="123"/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4"/>
      <c r="AA3" s="136" t="s">
        <v>17</v>
      </c>
      <c r="AB3" s="136"/>
      <c r="AC3" s="127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199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208</v>
      </c>
      <c r="I5" s="142"/>
      <c r="J5" s="144" t="s">
        <v>209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192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12</v>
      </c>
      <c r="J6" s="142" t="s">
        <v>179</v>
      </c>
      <c r="K6" s="142"/>
      <c r="L6" s="142" t="s">
        <v>180</v>
      </c>
      <c r="M6" s="173" t="s">
        <v>191</v>
      </c>
      <c r="N6" s="142" t="s">
        <v>189</v>
      </c>
      <c r="O6" s="142"/>
      <c r="P6" s="142"/>
      <c r="Q6" s="142" t="s">
        <v>190</v>
      </c>
      <c r="R6" s="142" t="s">
        <v>210</v>
      </c>
      <c r="S6" s="142" t="s">
        <v>184</v>
      </c>
      <c r="T6" s="142" t="s">
        <v>185</v>
      </c>
      <c r="U6" s="142" t="s">
        <v>194</v>
      </c>
      <c r="V6" s="142"/>
      <c r="W6" s="142" t="s">
        <v>202</v>
      </c>
      <c r="X6" s="142" t="s">
        <v>203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x14ac:dyDescent="0.2">
      <c r="A8" s="24"/>
      <c r="B8" s="24"/>
      <c r="C8" s="24"/>
      <c r="D8" s="24"/>
      <c r="H8" s="24"/>
      <c r="I8" s="24"/>
      <c r="J8" s="24"/>
      <c r="K8" s="24"/>
      <c r="L8" s="25"/>
      <c r="M8" s="25"/>
      <c r="N8" s="25"/>
      <c r="O8" s="25"/>
      <c r="P8" s="25"/>
      <c r="Q8" s="25"/>
      <c r="R8" s="25"/>
      <c r="S8" s="25"/>
      <c r="T8" s="25"/>
      <c r="U8" s="25"/>
      <c r="V8" s="26"/>
      <c r="W8" s="26"/>
      <c r="X8" s="26"/>
      <c r="Y8" s="26"/>
      <c r="Z8" s="26"/>
      <c r="AA8" s="26"/>
      <c r="AB8" s="26"/>
    </row>
    <row r="9" spans="1:32" ht="99" customHeight="1" x14ac:dyDescent="0.2">
      <c r="A9" s="176" t="s">
        <v>120</v>
      </c>
      <c r="B9" s="172" t="s">
        <v>122</v>
      </c>
      <c r="C9" s="12" t="s">
        <v>0</v>
      </c>
      <c r="D9" s="96" t="s">
        <v>370</v>
      </c>
      <c r="E9" s="27">
        <f>IF(N9&gt;200,1,0)</f>
        <v>1</v>
      </c>
      <c r="F9" s="27">
        <f>IF(N9&lt;200,1,0)</f>
        <v>0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35</v>
      </c>
      <c r="L9" s="3" t="s">
        <v>35</v>
      </c>
      <c r="M9" s="3" t="s">
        <v>234</v>
      </c>
      <c r="N9" s="5">
        <v>250</v>
      </c>
      <c r="O9" s="8">
        <f>+N9/250</f>
        <v>1</v>
      </c>
      <c r="P9" s="6" t="str">
        <f>IF(O9&lt;=0.15,"1",IF(AND(O9&gt;0.15,O9&lt;0.3),"2",IF(AND(O9&gt;=0.3),"3")))</f>
        <v>3</v>
      </c>
      <c r="Q9" s="5">
        <v>2</v>
      </c>
      <c r="R9" s="5">
        <v>1</v>
      </c>
      <c r="S9" s="5">
        <f t="shared" ref="S9:S19" si="0">+(P9*0.2)+(Q9*0.5)+(R9*0.3)</f>
        <v>1.9000000000000001</v>
      </c>
      <c r="T9" s="6" t="str">
        <f t="shared" ref="T9:T19" si="1">IF(S9&lt;=2,"BAJO",IF(AND(S9&gt;2,S9&lt;2.5),"MEDIO",IF(AND(S9&gt;=2.5),"ALTO")))</f>
        <v>BAJO</v>
      </c>
      <c r="U9" s="7" t="s">
        <v>53</v>
      </c>
      <c r="V9" s="5" t="s">
        <v>153</v>
      </c>
      <c r="W9" s="7" t="s">
        <v>54</v>
      </c>
      <c r="X9" s="5">
        <v>1</v>
      </c>
      <c r="Y9" s="5">
        <f>+X9*S9</f>
        <v>1.9000000000000001</v>
      </c>
      <c r="Z9" s="10" t="str">
        <f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0</v>
      </c>
      <c r="AE9" s="5">
        <v>1</v>
      </c>
      <c r="AF9" s="5">
        <v>1</v>
      </c>
    </row>
    <row r="10" spans="1:32" ht="78" customHeight="1" x14ac:dyDescent="0.2">
      <c r="A10" s="176"/>
      <c r="B10" s="172"/>
      <c r="C10" s="12" t="s">
        <v>0</v>
      </c>
      <c r="D10" s="96" t="s">
        <v>364</v>
      </c>
      <c r="E10" s="27">
        <f t="shared" ref="E10:E53" si="2">IF(N10&gt;200,1,0)</f>
        <v>0</v>
      </c>
      <c r="F10" s="27">
        <f t="shared" ref="F10:F53" si="3">IF(N10&lt;200,1,0)</f>
        <v>1</v>
      </c>
      <c r="G10" s="27">
        <v>0</v>
      </c>
      <c r="H10" s="9" t="s">
        <v>31</v>
      </c>
      <c r="I10" s="9" t="s">
        <v>42</v>
      </c>
      <c r="J10" s="4" t="s">
        <v>25</v>
      </c>
      <c r="K10" s="3" t="s">
        <v>43</v>
      </c>
      <c r="L10" s="3" t="s">
        <v>69</v>
      </c>
      <c r="M10" s="3" t="s">
        <v>221</v>
      </c>
      <c r="N10" s="5">
        <v>3</v>
      </c>
      <c r="O10" s="8">
        <f t="shared" ref="O10:O28" si="4">+N10/250</f>
        <v>1.2E-2</v>
      </c>
      <c r="P10" s="6" t="str">
        <f t="shared" ref="P10:P28" si="5">IF(O10&lt;=0.15,"1",IF(AND(O10&gt;0.15,O10&lt;0.3),"2",IF(AND(O10&gt;=0.3),"3")))</f>
        <v>1</v>
      </c>
      <c r="Q10" s="5">
        <v>2</v>
      </c>
      <c r="R10" s="5">
        <v>2</v>
      </c>
      <c r="S10" s="5">
        <f t="shared" si="0"/>
        <v>1.7999999999999998</v>
      </c>
      <c r="T10" s="6" t="str">
        <f t="shared" si="1"/>
        <v>BAJO</v>
      </c>
      <c r="U10" s="7" t="s">
        <v>91</v>
      </c>
      <c r="V10" s="5" t="s">
        <v>153</v>
      </c>
      <c r="W10" s="7" t="s">
        <v>55</v>
      </c>
      <c r="X10" s="5">
        <v>1</v>
      </c>
      <c r="Y10" s="5">
        <f t="shared" ref="Y10:Y28" si="6">+X10*S10</f>
        <v>1.7999999999999998</v>
      </c>
      <c r="Z10" s="10" t="str">
        <f t="shared" ref="Z10:Z28" si="7">IF(Y10&lt;=3,"ACEPTABLE",IF(AND(Y10&gt;3,Y10&lt;6),"MODERADO",IF(AND(Y10&gt;=6),"SIGNIFICATIVO")))</f>
        <v>ACEPTABLE</v>
      </c>
      <c r="AA10" s="5">
        <v>0</v>
      </c>
      <c r="AB10" s="5">
        <v>1</v>
      </c>
      <c r="AC10" s="5">
        <v>0</v>
      </c>
      <c r="AD10" s="5">
        <v>1</v>
      </c>
      <c r="AE10" s="5">
        <v>1</v>
      </c>
      <c r="AF10" s="5">
        <v>1</v>
      </c>
    </row>
    <row r="11" spans="1:32" ht="61.2" x14ac:dyDescent="0.2">
      <c r="A11" s="176"/>
      <c r="B11" s="172"/>
      <c r="C11" s="12" t="s">
        <v>0</v>
      </c>
      <c r="D11" s="96" t="s">
        <v>364</v>
      </c>
      <c r="E11" s="27">
        <f t="shared" si="2"/>
        <v>1</v>
      </c>
      <c r="F11" s="27">
        <f t="shared" si="3"/>
        <v>0</v>
      </c>
      <c r="G11" s="27">
        <v>0</v>
      </c>
      <c r="H11" s="9" t="s">
        <v>31</v>
      </c>
      <c r="I11" s="9" t="s">
        <v>41</v>
      </c>
      <c r="J11" s="4" t="s">
        <v>25</v>
      </c>
      <c r="K11" s="3" t="s">
        <v>98</v>
      </c>
      <c r="L11" s="3" t="s">
        <v>104</v>
      </c>
      <c r="M11" s="3" t="s">
        <v>235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99</v>
      </c>
      <c r="V11" s="5" t="s">
        <v>153</v>
      </c>
      <c r="W11" s="7" t="s">
        <v>96</v>
      </c>
      <c r="X11" s="5">
        <v>2</v>
      </c>
      <c r="Y11" s="5">
        <f t="shared" si="6"/>
        <v>2.8000000000000003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61.2" x14ac:dyDescent="0.2">
      <c r="A12" s="176"/>
      <c r="B12" s="172"/>
      <c r="C12" s="12" t="s">
        <v>0</v>
      </c>
      <c r="D12" s="96" t="s">
        <v>364</v>
      </c>
      <c r="E12" s="27">
        <f t="shared" si="2"/>
        <v>1</v>
      </c>
      <c r="F12" s="27">
        <f t="shared" si="3"/>
        <v>0</v>
      </c>
      <c r="G12" s="27">
        <v>0</v>
      </c>
      <c r="H12" s="9" t="s">
        <v>33</v>
      </c>
      <c r="I12" s="9" t="s">
        <v>56</v>
      </c>
      <c r="J12" s="4" t="s">
        <v>25</v>
      </c>
      <c r="K12" s="3" t="s">
        <v>39</v>
      </c>
      <c r="L12" s="3" t="s">
        <v>49</v>
      </c>
      <c r="M12" s="3" t="s">
        <v>235</v>
      </c>
      <c r="N12" s="5">
        <v>250</v>
      </c>
      <c r="O12" s="8">
        <f t="shared" si="4"/>
        <v>1</v>
      </c>
      <c r="P12" s="6" t="str">
        <f t="shared" si="5"/>
        <v>3</v>
      </c>
      <c r="Q12" s="5">
        <v>1</v>
      </c>
      <c r="R12" s="5">
        <v>1</v>
      </c>
      <c r="S12" s="5">
        <f t="shared" si="0"/>
        <v>1.4000000000000001</v>
      </c>
      <c r="T12" s="6" t="str">
        <f t="shared" si="1"/>
        <v>BAJO</v>
      </c>
      <c r="U12" s="7" t="s">
        <v>22</v>
      </c>
      <c r="V12" s="5" t="s">
        <v>153</v>
      </c>
      <c r="W12" s="7" t="s">
        <v>85</v>
      </c>
      <c r="X12" s="5">
        <v>1</v>
      </c>
      <c r="Y12" s="5">
        <f t="shared" si="6"/>
        <v>1.4000000000000001</v>
      </c>
      <c r="Z12" s="10" t="str">
        <f t="shared" si="7"/>
        <v>ACEPTABLE</v>
      </c>
      <c r="AA12" s="5">
        <v>0</v>
      </c>
      <c r="AB12" s="5">
        <v>1</v>
      </c>
      <c r="AC12" s="5">
        <v>1</v>
      </c>
      <c r="AD12" s="5">
        <v>1</v>
      </c>
      <c r="AE12" s="5">
        <v>1</v>
      </c>
      <c r="AF12" s="5">
        <v>1</v>
      </c>
    </row>
    <row r="13" spans="1:32" ht="61.2" x14ac:dyDescent="0.2">
      <c r="A13" s="176"/>
      <c r="B13" s="172"/>
      <c r="C13" s="12" t="s">
        <v>0</v>
      </c>
      <c r="D13" s="96" t="s">
        <v>364</v>
      </c>
      <c r="E13" s="27">
        <f t="shared" si="2"/>
        <v>0</v>
      </c>
      <c r="F13" s="27">
        <f t="shared" si="3"/>
        <v>1</v>
      </c>
      <c r="G13" s="27">
        <v>0</v>
      </c>
      <c r="H13" s="9" t="s">
        <v>33</v>
      </c>
      <c r="I13" s="9" t="s">
        <v>57</v>
      </c>
      <c r="J13" s="4" t="s">
        <v>25</v>
      </c>
      <c r="K13" s="3" t="s">
        <v>37</v>
      </c>
      <c r="L13" s="3" t="s">
        <v>48</v>
      </c>
      <c r="M13" s="3" t="s">
        <v>232</v>
      </c>
      <c r="N13" s="5">
        <v>12</v>
      </c>
      <c r="O13" s="8">
        <f t="shared" si="4"/>
        <v>4.8000000000000001E-2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92</v>
      </c>
      <c r="V13" s="5" t="s">
        <v>153</v>
      </c>
      <c r="W13" s="7" t="s">
        <v>54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0</v>
      </c>
      <c r="AD13" s="5">
        <v>1</v>
      </c>
      <c r="AE13" s="5">
        <v>1</v>
      </c>
      <c r="AF13" s="5">
        <v>1</v>
      </c>
    </row>
    <row r="14" spans="1:32" ht="71.400000000000006" customHeight="1" x14ac:dyDescent="0.2">
      <c r="A14" s="176"/>
      <c r="B14" s="172"/>
      <c r="C14" s="12" t="s">
        <v>0</v>
      </c>
      <c r="D14" s="96" t="s">
        <v>364</v>
      </c>
      <c r="E14" s="27">
        <f t="shared" si="2"/>
        <v>0</v>
      </c>
      <c r="F14" s="27">
        <f t="shared" si="3"/>
        <v>1</v>
      </c>
      <c r="G14" s="27">
        <v>0</v>
      </c>
      <c r="H14" s="9" t="s">
        <v>32</v>
      </c>
      <c r="I14" s="9" t="s">
        <v>58</v>
      </c>
      <c r="J14" s="4" t="s">
        <v>25</v>
      </c>
      <c r="K14" s="3" t="s">
        <v>37</v>
      </c>
      <c r="L14" s="3" t="s">
        <v>69</v>
      </c>
      <c r="M14" s="3" t="s">
        <v>221</v>
      </c>
      <c r="N14" s="5">
        <v>3</v>
      </c>
      <c r="O14" s="8">
        <f t="shared" si="4"/>
        <v>1.2E-2</v>
      </c>
      <c r="P14" s="6" t="str">
        <f t="shared" si="5"/>
        <v>1</v>
      </c>
      <c r="Q14" s="5">
        <v>2</v>
      </c>
      <c r="R14" s="5">
        <v>2</v>
      </c>
      <c r="S14" s="5">
        <f t="shared" si="0"/>
        <v>1.7999999999999998</v>
      </c>
      <c r="T14" s="6" t="str">
        <f t="shared" si="1"/>
        <v>BAJO</v>
      </c>
      <c r="U14" s="7" t="s">
        <v>91</v>
      </c>
      <c r="V14" s="5" t="s">
        <v>153</v>
      </c>
      <c r="W14" s="7" t="s">
        <v>55</v>
      </c>
      <c r="X14" s="5">
        <v>1</v>
      </c>
      <c r="Y14" s="5">
        <f t="shared" si="6"/>
        <v>1.7999999999999998</v>
      </c>
      <c r="Z14" s="10" t="str">
        <f t="shared" si="7"/>
        <v>ACEPTABLE</v>
      </c>
      <c r="AA14" s="5">
        <v>0</v>
      </c>
      <c r="AB14" s="5">
        <v>1</v>
      </c>
      <c r="AC14" s="5">
        <v>1</v>
      </c>
      <c r="AD14" s="5">
        <v>1</v>
      </c>
      <c r="AE14" s="5">
        <v>1</v>
      </c>
      <c r="AF14" s="5">
        <v>1</v>
      </c>
    </row>
    <row r="15" spans="1:32" ht="61.2" x14ac:dyDescent="0.2">
      <c r="A15" s="176"/>
      <c r="B15" s="172"/>
      <c r="C15" s="12" t="s">
        <v>0</v>
      </c>
      <c r="D15" s="96" t="s">
        <v>364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62</v>
      </c>
      <c r="J15" s="4" t="s">
        <v>25</v>
      </c>
      <c r="K15" s="3" t="s">
        <v>126</v>
      </c>
      <c r="L15" s="3" t="s">
        <v>104</v>
      </c>
      <c r="M15" s="3" t="s">
        <v>234</v>
      </c>
      <c r="N15" s="5">
        <v>250</v>
      </c>
      <c r="O15" s="8">
        <f t="shared" si="4"/>
        <v>1</v>
      </c>
      <c r="P15" s="6" t="str">
        <f t="shared" si="5"/>
        <v>3</v>
      </c>
      <c r="Q15" s="5">
        <v>2</v>
      </c>
      <c r="R15" s="5">
        <v>1</v>
      </c>
      <c r="S15" s="5">
        <f t="shared" si="0"/>
        <v>1.9000000000000001</v>
      </c>
      <c r="T15" s="6" t="str">
        <f t="shared" si="1"/>
        <v>BAJO</v>
      </c>
      <c r="U15" s="7" t="s">
        <v>59</v>
      </c>
      <c r="V15" s="5" t="s">
        <v>153</v>
      </c>
      <c r="W15" s="7" t="s">
        <v>78</v>
      </c>
      <c r="X15" s="5">
        <v>1</v>
      </c>
      <c r="Y15" s="5">
        <f t="shared" si="6"/>
        <v>1.9000000000000001</v>
      </c>
      <c r="Z15" s="10" t="str">
        <f t="shared" si="7"/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1</v>
      </c>
      <c r="AF15" s="5">
        <v>1</v>
      </c>
    </row>
    <row r="16" spans="1:32" ht="61.2" x14ac:dyDescent="0.2">
      <c r="A16" s="176"/>
      <c r="B16" s="172"/>
      <c r="C16" s="12" t="s">
        <v>0</v>
      </c>
      <c r="D16" s="96" t="s">
        <v>364</v>
      </c>
      <c r="E16" s="27">
        <f t="shared" si="2"/>
        <v>1</v>
      </c>
      <c r="F16" s="27">
        <f t="shared" si="3"/>
        <v>0</v>
      </c>
      <c r="G16" s="27">
        <v>0</v>
      </c>
      <c r="H16" s="9" t="s">
        <v>61</v>
      </c>
      <c r="I16" s="9" t="s">
        <v>87</v>
      </c>
      <c r="J16" s="4" t="s">
        <v>25</v>
      </c>
      <c r="K16" s="3" t="s">
        <v>64</v>
      </c>
      <c r="L16" s="3" t="s">
        <v>65</v>
      </c>
      <c r="M16" s="3" t="s">
        <v>221</v>
      </c>
      <c r="N16" s="5">
        <v>250</v>
      </c>
      <c r="O16" s="8">
        <f t="shared" si="4"/>
        <v>1</v>
      </c>
      <c r="P16" s="6" t="str">
        <f t="shared" si="5"/>
        <v>3</v>
      </c>
      <c r="Q16" s="5">
        <v>1</v>
      </c>
      <c r="R16" s="5">
        <v>1</v>
      </c>
      <c r="S16" s="5">
        <f t="shared" si="0"/>
        <v>1.4000000000000001</v>
      </c>
      <c r="T16" s="6" t="str">
        <f t="shared" si="1"/>
        <v>BAJO</v>
      </c>
      <c r="U16" s="7" t="s">
        <v>88</v>
      </c>
      <c r="V16" s="5" t="s">
        <v>153</v>
      </c>
      <c r="W16" s="7" t="s">
        <v>83</v>
      </c>
      <c r="X16" s="5">
        <v>1</v>
      </c>
      <c r="Y16" s="5">
        <f t="shared" si="6"/>
        <v>1.4000000000000001</v>
      </c>
      <c r="Z16" s="10" t="str">
        <f>IF(Y16&lt;=2,"ACEPTABLE",IF(AND(Y16&gt;2,Y16&lt;6),"MODERADO",IF(AND(Y16&gt;=6),"SIGNIFICATIVO")))</f>
        <v>ACEPTABLE</v>
      </c>
      <c r="AA16" s="5">
        <v>0</v>
      </c>
      <c r="AB16" s="5">
        <v>1</v>
      </c>
      <c r="AC16" s="5">
        <v>0</v>
      </c>
      <c r="AD16" s="5">
        <v>0</v>
      </c>
      <c r="AE16" s="5">
        <v>0</v>
      </c>
      <c r="AF16" s="5">
        <v>1</v>
      </c>
    </row>
    <row r="17" spans="1:32" ht="61.2" x14ac:dyDescent="0.2">
      <c r="A17" s="176"/>
      <c r="B17" s="172"/>
      <c r="C17" s="12" t="s">
        <v>0</v>
      </c>
      <c r="D17" s="96" t="s">
        <v>364</v>
      </c>
      <c r="E17" s="27">
        <f t="shared" si="2"/>
        <v>0</v>
      </c>
      <c r="F17" s="27">
        <f t="shared" si="3"/>
        <v>1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37</v>
      </c>
      <c r="L17" s="3" t="s">
        <v>97</v>
      </c>
      <c r="M17" s="3" t="s">
        <v>221</v>
      </c>
      <c r="N17" s="5">
        <v>52</v>
      </c>
      <c r="O17" s="8">
        <f t="shared" si="4"/>
        <v>0.20799999999999999</v>
      </c>
      <c r="P17" s="6" t="str">
        <f t="shared" si="5"/>
        <v>2</v>
      </c>
      <c r="Q17" s="5">
        <v>2</v>
      </c>
      <c r="R17" s="5">
        <v>1</v>
      </c>
      <c r="S17" s="5">
        <f t="shared" si="0"/>
        <v>1.7</v>
      </c>
      <c r="T17" s="6" t="str">
        <f t="shared" si="1"/>
        <v>BAJO</v>
      </c>
      <c r="U17" s="7" t="s">
        <v>93</v>
      </c>
      <c r="V17" s="5" t="s">
        <v>153</v>
      </c>
      <c r="W17" s="7" t="s">
        <v>83</v>
      </c>
      <c r="X17" s="5">
        <v>1</v>
      </c>
      <c r="Y17" s="5">
        <f t="shared" si="6"/>
        <v>1.7</v>
      </c>
      <c r="Z17" s="10" t="str">
        <f t="shared" si="7"/>
        <v>ACEPTABLE</v>
      </c>
      <c r="AA17" s="5">
        <v>1</v>
      </c>
      <c r="AB17" s="5">
        <v>1</v>
      </c>
      <c r="AC17" s="5">
        <v>1</v>
      </c>
      <c r="AD17" s="5">
        <v>1</v>
      </c>
      <c r="AE17" s="5">
        <v>1</v>
      </c>
      <c r="AF17" s="5">
        <v>1</v>
      </c>
    </row>
    <row r="18" spans="1:32" ht="61.2" x14ac:dyDescent="0.2">
      <c r="A18" s="176"/>
      <c r="B18" s="172"/>
      <c r="C18" s="12" t="s">
        <v>0</v>
      </c>
      <c r="D18" s="96" t="s">
        <v>364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45</v>
      </c>
      <c r="J18" s="4" t="s">
        <v>25</v>
      </c>
      <c r="K18" s="3" t="s">
        <v>126</v>
      </c>
      <c r="L18" s="3" t="s">
        <v>104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2</v>
      </c>
      <c r="R18" s="5">
        <v>1</v>
      </c>
      <c r="S18" s="5">
        <f t="shared" si="0"/>
        <v>1.9000000000000001</v>
      </c>
      <c r="T18" s="6" t="str">
        <f t="shared" si="1"/>
        <v>BAJO</v>
      </c>
      <c r="U18" s="7" t="s">
        <v>59</v>
      </c>
      <c r="V18" s="5" t="s">
        <v>153</v>
      </c>
      <c r="W18" s="7" t="s">
        <v>78</v>
      </c>
      <c r="X18" s="5">
        <v>1</v>
      </c>
      <c r="Y18" s="5">
        <f t="shared" si="6"/>
        <v>1.9000000000000001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1</v>
      </c>
      <c r="AF18" s="5">
        <v>1</v>
      </c>
    </row>
    <row r="19" spans="1:32" ht="61.2" x14ac:dyDescent="0.2">
      <c r="A19" s="176"/>
      <c r="B19" s="172"/>
      <c r="C19" s="12" t="s">
        <v>0</v>
      </c>
      <c r="D19" s="96" t="s">
        <v>364</v>
      </c>
      <c r="E19" s="27">
        <f t="shared" si="2"/>
        <v>1</v>
      </c>
      <c r="F19" s="27">
        <f t="shared" si="3"/>
        <v>0</v>
      </c>
      <c r="G19" s="27">
        <v>0</v>
      </c>
      <c r="H19" s="9" t="s">
        <v>63</v>
      </c>
      <c r="I19" s="9" t="s">
        <v>63</v>
      </c>
      <c r="J19" s="4" t="s">
        <v>25</v>
      </c>
      <c r="K19" s="3" t="s">
        <v>66</v>
      </c>
      <c r="L19" s="3" t="s">
        <v>67</v>
      </c>
      <c r="M19" s="3" t="s">
        <v>221</v>
      </c>
      <c r="N19" s="5">
        <v>250</v>
      </c>
      <c r="O19" s="8">
        <f t="shared" si="4"/>
        <v>1</v>
      </c>
      <c r="P19" s="6" t="str">
        <f t="shared" si="5"/>
        <v>3</v>
      </c>
      <c r="Q19" s="5">
        <v>1</v>
      </c>
      <c r="R19" s="5">
        <v>1</v>
      </c>
      <c r="S19" s="5">
        <f t="shared" si="0"/>
        <v>1.4000000000000001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1.4000000000000001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61.2" x14ac:dyDescent="0.2">
      <c r="A20" s="176"/>
      <c r="B20" s="172"/>
      <c r="C20" s="12" t="s">
        <v>0</v>
      </c>
      <c r="D20" s="96" t="s">
        <v>364</v>
      </c>
      <c r="E20" s="27">
        <f t="shared" si="2"/>
        <v>0</v>
      </c>
      <c r="F20" s="27">
        <f t="shared" si="3"/>
        <v>1</v>
      </c>
      <c r="G20" s="27">
        <v>0</v>
      </c>
      <c r="H20" s="9" t="s">
        <v>31</v>
      </c>
      <c r="I20" s="9" t="s">
        <v>102</v>
      </c>
      <c r="J20" s="4" t="s">
        <v>25</v>
      </c>
      <c r="K20" s="3" t="s">
        <v>101</v>
      </c>
      <c r="L20" s="3" t="s">
        <v>103</v>
      </c>
      <c r="M20" s="3" t="s">
        <v>235</v>
      </c>
      <c r="N20" s="5">
        <v>52</v>
      </c>
      <c r="O20" s="8">
        <f t="shared" si="4"/>
        <v>0.20799999999999999</v>
      </c>
      <c r="P20" s="6" t="str">
        <f t="shared" si="5"/>
        <v>2</v>
      </c>
      <c r="Q20" s="5">
        <v>1</v>
      </c>
      <c r="R20" s="5">
        <v>1</v>
      </c>
      <c r="S20" s="5">
        <f t="shared" ref="S20:S28" si="8">+(P20*0.2)+(Q20*0.5)+(R20*0.3)</f>
        <v>1.2</v>
      </c>
      <c r="T20" s="6" t="str">
        <f>IF(S20&lt;=1.9,"BAJO",IF(AND(S20&gt;1.9,S20&lt;2.5),"MEDIO",IF(AND(S20&gt;=2.5),"ALTO")))</f>
        <v>BAJO</v>
      </c>
      <c r="U20" s="7" t="s">
        <v>89</v>
      </c>
      <c r="V20" s="5" t="s">
        <v>153</v>
      </c>
      <c r="W20" s="7" t="s">
        <v>83</v>
      </c>
      <c r="X20" s="5">
        <v>1</v>
      </c>
      <c r="Y20" s="5">
        <f t="shared" si="6"/>
        <v>1.2</v>
      </c>
      <c r="Z20" s="10" t="str">
        <f t="shared" si="7"/>
        <v>ACEPTABLE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1</v>
      </c>
    </row>
    <row r="21" spans="1:32" ht="60.6" x14ac:dyDescent="0.2">
      <c r="A21" s="176"/>
      <c r="B21" s="172"/>
      <c r="C21" s="12" t="s">
        <v>24</v>
      </c>
      <c r="D21" s="96" t="s">
        <v>363</v>
      </c>
      <c r="E21" s="27">
        <f t="shared" si="2"/>
        <v>1</v>
      </c>
      <c r="F21" s="27">
        <f t="shared" si="3"/>
        <v>0</v>
      </c>
      <c r="G21" s="27">
        <v>0</v>
      </c>
      <c r="H21" s="9" t="s">
        <v>34</v>
      </c>
      <c r="I21" s="9" t="s">
        <v>95</v>
      </c>
      <c r="J21" s="4" t="s">
        <v>25</v>
      </c>
      <c r="K21" s="3" t="s">
        <v>35</v>
      </c>
      <c r="L21" s="3" t="s">
        <v>50</v>
      </c>
      <c r="M21" s="3" t="s">
        <v>232</v>
      </c>
      <c r="N21" s="5">
        <v>250</v>
      </c>
      <c r="O21" s="8">
        <f t="shared" si="4"/>
        <v>1</v>
      </c>
      <c r="P21" s="6" t="str">
        <f t="shared" si="5"/>
        <v>3</v>
      </c>
      <c r="Q21" s="5">
        <v>2</v>
      </c>
      <c r="R21" s="5">
        <v>1</v>
      </c>
      <c r="S21" s="5">
        <f t="shared" si="8"/>
        <v>1.9000000000000001</v>
      </c>
      <c r="T21" s="6" t="str">
        <f t="shared" ref="T21:T28" si="9">IF(S21&lt;=2,"BAJO",IF(AND(S21&gt;2,S21&lt;2.5),"MEDIO",IF(AND(S21&gt;=2.5),"ALTO")))</f>
        <v>BAJO</v>
      </c>
      <c r="U21" s="7" t="s">
        <v>94</v>
      </c>
      <c r="V21" s="5" t="s">
        <v>153</v>
      </c>
      <c r="W21" s="7" t="s">
        <v>84</v>
      </c>
      <c r="X21" s="5">
        <v>1</v>
      </c>
      <c r="Y21" s="5">
        <f t="shared" si="6"/>
        <v>1.9000000000000001</v>
      </c>
      <c r="Z21" s="10" t="str">
        <f t="shared" si="7"/>
        <v>ACEPTABLE</v>
      </c>
      <c r="AA21" s="5">
        <v>1</v>
      </c>
      <c r="AB21" s="5">
        <v>1</v>
      </c>
      <c r="AC21" s="5">
        <v>0</v>
      </c>
      <c r="AD21" s="5">
        <v>0</v>
      </c>
      <c r="AE21" s="5">
        <v>1</v>
      </c>
      <c r="AF21" s="5">
        <v>1</v>
      </c>
    </row>
    <row r="22" spans="1:32" ht="60.6" x14ac:dyDescent="0.2">
      <c r="A22" s="176"/>
      <c r="B22" s="172"/>
      <c r="C22" s="12" t="s">
        <v>24</v>
      </c>
      <c r="D22" s="96" t="s">
        <v>363</v>
      </c>
      <c r="E22" s="27">
        <f t="shared" si="2"/>
        <v>1</v>
      </c>
      <c r="F22" s="27">
        <f t="shared" si="3"/>
        <v>0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44</v>
      </c>
      <c r="L22" s="3" t="s">
        <v>51</v>
      </c>
      <c r="M22" s="3" t="s">
        <v>232</v>
      </c>
      <c r="N22" s="5">
        <v>250</v>
      </c>
      <c r="O22" s="8">
        <f t="shared" si="4"/>
        <v>1</v>
      </c>
      <c r="P22" s="6" t="str">
        <f t="shared" si="5"/>
        <v>3</v>
      </c>
      <c r="Q22" s="5">
        <v>2</v>
      </c>
      <c r="R22" s="5">
        <v>2</v>
      </c>
      <c r="S22" s="5">
        <f t="shared" si="8"/>
        <v>2.2000000000000002</v>
      </c>
      <c r="T22" s="6" t="str">
        <f t="shared" si="9"/>
        <v>MEDIO</v>
      </c>
      <c r="U22" s="7" t="s">
        <v>80</v>
      </c>
      <c r="V22" s="5" t="s">
        <v>153</v>
      </c>
      <c r="W22" s="7" t="s">
        <v>82</v>
      </c>
      <c r="X22" s="5">
        <v>1</v>
      </c>
      <c r="Y22" s="5">
        <f t="shared" si="6"/>
        <v>2.2000000000000002</v>
      </c>
      <c r="Z22" s="10" t="str">
        <f t="shared" si="7"/>
        <v>ACEPTABLE</v>
      </c>
      <c r="AA22" s="5">
        <v>1</v>
      </c>
      <c r="AB22" s="5">
        <v>1</v>
      </c>
      <c r="AC22" s="5">
        <v>0</v>
      </c>
      <c r="AD22" s="5">
        <v>0</v>
      </c>
      <c r="AE22" s="5">
        <v>1</v>
      </c>
      <c r="AF22" s="5">
        <v>1</v>
      </c>
    </row>
    <row r="23" spans="1:32" ht="71.400000000000006" customHeight="1" x14ac:dyDescent="0.2">
      <c r="A23" s="176"/>
      <c r="B23" s="172"/>
      <c r="C23" s="12" t="s">
        <v>24</v>
      </c>
      <c r="D23" s="96" t="s">
        <v>363</v>
      </c>
      <c r="E23" s="27">
        <f t="shared" si="2"/>
        <v>0</v>
      </c>
      <c r="F23" s="27">
        <f t="shared" si="3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37</v>
      </c>
      <c r="L23" s="3" t="s">
        <v>77</v>
      </c>
      <c r="M23" s="3" t="s">
        <v>235</v>
      </c>
      <c r="N23" s="5">
        <v>1</v>
      </c>
      <c r="O23" s="8">
        <f t="shared" si="4"/>
        <v>4.0000000000000001E-3</v>
      </c>
      <c r="P23" s="6" t="str">
        <f t="shared" si="5"/>
        <v>1</v>
      </c>
      <c r="Q23" s="5">
        <v>2</v>
      </c>
      <c r="R23" s="5">
        <v>2</v>
      </c>
      <c r="S23" s="5">
        <f t="shared" si="8"/>
        <v>1.7999999999999998</v>
      </c>
      <c r="T23" s="6" t="str">
        <f t="shared" si="9"/>
        <v>BAJO</v>
      </c>
      <c r="U23" s="7" t="s">
        <v>91</v>
      </c>
      <c r="V23" s="5" t="s">
        <v>153</v>
      </c>
      <c r="W23" s="7" t="s">
        <v>81</v>
      </c>
      <c r="X23" s="5">
        <v>1</v>
      </c>
      <c r="Y23" s="5">
        <f t="shared" si="6"/>
        <v>1.7999999999999998</v>
      </c>
      <c r="Z23" s="10" t="str">
        <f t="shared" si="7"/>
        <v>ACEPTABLE</v>
      </c>
      <c r="AA23" s="5">
        <v>0</v>
      </c>
      <c r="AB23" s="5">
        <v>1</v>
      </c>
      <c r="AC23" s="5">
        <v>0</v>
      </c>
      <c r="AD23" s="5">
        <v>1</v>
      </c>
      <c r="AE23" s="5">
        <v>1</v>
      </c>
      <c r="AF23" s="5">
        <v>1</v>
      </c>
    </row>
    <row r="24" spans="1:32" ht="51" customHeight="1" x14ac:dyDescent="0.2">
      <c r="A24" s="176"/>
      <c r="B24" s="172"/>
      <c r="C24" s="12" t="s">
        <v>24</v>
      </c>
      <c r="D24" s="96" t="s">
        <v>365</v>
      </c>
      <c r="E24" s="27">
        <f t="shared" si="2"/>
        <v>0</v>
      </c>
      <c r="F24" s="27">
        <f t="shared" si="3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38</v>
      </c>
      <c r="L24" s="3" t="s">
        <v>52</v>
      </c>
      <c r="M24" s="3" t="s">
        <v>235</v>
      </c>
      <c r="N24" s="5">
        <v>1</v>
      </c>
      <c r="O24" s="8">
        <f t="shared" si="4"/>
        <v>4.0000000000000001E-3</v>
      </c>
      <c r="P24" s="6" t="str">
        <f t="shared" si="5"/>
        <v>1</v>
      </c>
      <c r="Q24" s="5">
        <v>2</v>
      </c>
      <c r="R24" s="5">
        <v>2</v>
      </c>
      <c r="S24" s="5">
        <f t="shared" si="8"/>
        <v>1.7999999999999998</v>
      </c>
      <c r="T24" s="6" t="str">
        <f t="shared" si="9"/>
        <v>BAJO</v>
      </c>
      <c r="U24" s="7" t="s">
        <v>90</v>
      </c>
      <c r="V24" s="5" t="s">
        <v>153</v>
      </c>
      <c r="W24" s="7" t="s">
        <v>81</v>
      </c>
      <c r="X24" s="5">
        <v>1</v>
      </c>
      <c r="Y24" s="5">
        <f t="shared" si="6"/>
        <v>1.7999999999999998</v>
      </c>
      <c r="Z24" s="10" t="str">
        <f t="shared" si="7"/>
        <v>ACEPTABLE</v>
      </c>
      <c r="AA24" s="5">
        <v>0</v>
      </c>
      <c r="AB24" s="5">
        <v>1</v>
      </c>
      <c r="AC24" s="5">
        <v>1</v>
      </c>
      <c r="AD24" s="5">
        <v>1</v>
      </c>
      <c r="AE24" s="5">
        <v>0</v>
      </c>
      <c r="AF24" s="5">
        <v>1</v>
      </c>
    </row>
    <row r="25" spans="1:32" ht="60.6" x14ac:dyDescent="0.2">
      <c r="A25" s="176"/>
      <c r="B25" s="172"/>
      <c r="C25" s="12" t="s">
        <v>24</v>
      </c>
      <c r="D25" s="96" t="s">
        <v>363</v>
      </c>
      <c r="E25" s="27">
        <f t="shared" si="2"/>
        <v>0</v>
      </c>
      <c r="F25" s="27">
        <f t="shared" si="3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40</v>
      </c>
      <c r="L25" s="3" t="s">
        <v>60</v>
      </c>
      <c r="M25" s="3" t="s">
        <v>235</v>
      </c>
      <c r="N25" s="5">
        <v>1</v>
      </c>
      <c r="O25" s="8">
        <f t="shared" si="4"/>
        <v>4.0000000000000001E-3</v>
      </c>
      <c r="P25" s="6" t="str">
        <f t="shared" si="5"/>
        <v>1</v>
      </c>
      <c r="Q25" s="5">
        <v>3</v>
      </c>
      <c r="R25" s="5">
        <v>3</v>
      </c>
      <c r="S25" s="5">
        <f t="shared" si="8"/>
        <v>2.5999999999999996</v>
      </c>
      <c r="T25" s="6" t="str">
        <f t="shared" si="9"/>
        <v>ALTO</v>
      </c>
      <c r="U25" s="7" t="s">
        <v>70</v>
      </c>
      <c r="V25" s="5" t="s">
        <v>153</v>
      </c>
      <c r="W25" s="7" t="s">
        <v>79</v>
      </c>
      <c r="X25" s="5">
        <v>1</v>
      </c>
      <c r="Y25" s="5">
        <f t="shared" si="6"/>
        <v>2.5999999999999996</v>
      </c>
      <c r="Z25" s="10" t="str">
        <f t="shared" si="7"/>
        <v>ACEPTABLE</v>
      </c>
      <c r="AA25" s="5">
        <v>1</v>
      </c>
      <c r="AB25" s="5">
        <v>1</v>
      </c>
      <c r="AC25" s="5">
        <v>0</v>
      </c>
      <c r="AD25" s="5">
        <v>0</v>
      </c>
      <c r="AE25" s="5">
        <v>1</v>
      </c>
      <c r="AF25" s="5">
        <v>1</v>
      </c>
    </row>
    <row r="26" spans="1:32" ht="51" customHeight="1" x14ac:dyDescent="0.2">
      <c r="A26" s="176"/>
      <c r="B26" s="172"/>
      <c r="C26" s="12" t="s">
        <v>24</v>
      </c>
      <c r="D26" s="96" t="s">
        <v>363</v>
      </c>
      <c r="E26" s="27">
        <f t="shared" si="2"/>
        <v>0</v>
      </c>
      <c r="F26" s="27">
        <f t="shared" si="3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71</v>
      </c>
      <c r="M26" s="3" t="s">
        <v>235</v>
      </c>
      <c r="N26" s="5">
        <v>2</v>
      </c>
      <c r="O26" s="8">
        <f t="shared" si="4"/>
        <v>8.0000000000000002E-3</v>
      </c>
      <c r="P26" s="6" t="str">
        <f t="shared" si="5"/>
        <v>1</v>
      </c>
      <c r="Q26" s="5">
        <v>1</v>
      </c>
      <c r="R26" s="5">
        <v>1</v>
      </c>
      <c r="S26" s="5">
        <f t="shared" si="8"/>
        <v>1</v>
      </c>
      <c r="T26" s="6" t="str">
        <f t="shared" si="9"/>
        <v>BAJO</v>
      </c>
      <c r="U26" s="7" t="s">
        <v>90</v>
      </c>
      <c r="V26" s="5" t="s">
        <v>153</v>
      </c>
      <c r="W26" s="7" t="s">
        <v>84</v>
      </c>
      <c r="X26" s="5">
        <v>1</v>
      </c>
      <c r="Y26" s="5">
        <f t="shared" si="6"/>
        <v>1</v>
      </c>
      <c r="Z26" s="10" t="str">
        <f t="shared" si="7"/>
        <v>ACEPTABLE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1</v>
      </c>
    </row>
    <row r="27" spans="1:32" ht="51" customHeight="1" x14ac:dyDescent="0.2">
      <c r="A27" s="176"/>
      <c r="B27" s="172"/>
      <c r="C27" s="12" t="s">
        <v>24</v>
      </c>
      <c r="D27" s="96" t="s">
        <v>363</v>
      </c>
      <c r="E27" s="27">
        <f t="shared" si="2"/>
        <v>0</v>
      </c>
      <c r="F27" s="27">
        <f t="shared" si="3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37</v>
      </c>
      <c r="L27" s="3" t="s">
        <v>72</v>
      </c>
      <c r="M27" s="3" t="s">
        <v>235</v>
      </c>
      <c r="N27" s="5">
        <v>3</v>
      </c>
      <c r="O27" s="8">
        <f t="shared" si="4"/>
        <v>1.2E-2</v>
      </c>
      <c r="P27" s="6" t="str">
        <f t="shared" si="5"/>
        <v>1</v>
      </c>
      <c r="Q27" s="5">
        <v>1</v>
      </c>
      <c r="R27" s="5">
        <v>1</v>
      </c>
      <c r="S27" s="5">
        <f t="shared" si="8"/>
        <v>1</v>
      </c>
      <c r="T27" s="6" t="str">
        <f t="shared" si="9"/>
        <v>BAJO</v>
      </c>
      <c r="U27" s="7" t="s">
        <v>90</v>
      </c>
      <c r="V27" s="5" t="s">
        <v>153</v>
      </c>
      <c r="W27" s="7" t="s">
        <v>84</v>
      </c>
      <c r="X27" s="5">
        <v>1</v>
      </c>
      <c r="Y27" s="5">
        <f t="shared" si="6"/>
        <v>1</v>
      </c>
      <c r="Z27" s="10" t="str">
        <f t="shared" si="7"/>
        <v>ACEPTABLE</v>
      </c>
      <c r="AA27" s="5">
        <v>0</v>
      </c>
      <c r="AB27" s="5">
        <v>0</v>
      </c>
      <c r="AC27" s="5">
        <v>1</v>
      </c>
      <c r="AD27" s="5">
        <v>1</v>
      </c>
      <c r="AE27" s="5">
        <v>0</v>
      </c>
      <c r="AF27" s="5">
        <v>1</v>
      </c>
    </row>
    <row r="28" spans="1:32" ht="71.400000000000006" customHeight="1" x14ac:dyDescent="0.2">
      <c r="A28" s="176"/>
      <c r="B28" s="172"/>
      <c r="C28" s="12" t="s">
        <v>24</v>
      </c>
      <c r="D28" s="96" t="s">
        <v>363</v>
      </c>
      <c r="E28" s="27">
        <f t="shared" si="2"/>
        <v>0</v>
      </c>
      <c r="F28" s="27">
        <f t="shared" si="3"/>
        <v>1</v>
      </c>
      <c r="G28" s="27">
        <v>0</v>
      </c>
      <c r="H28" s="9" t="s">
        <v>34</v>
      </c>
      <c r="I28" s="9" t="s">
        <v>36</v>
      </c>
      <c r="J28" s="4" t="s">
        <v>25</v>
      </c>
      <c r="K28" s="3" t="s">
        <v>38</v>
      </c>
      <c r="L28" s="3" t="s">
        <v>73</v>
      </c>
      <c r="M28" s="3" t="s">
        <v>235</v>
      </c>
      <c r="N28" s="5">
        <v>1</v>
      </c>
      <c r="O28" s="8">
        <f t="shared" si="4"/>
        <v>4.0000000000000001E-3</v>
      </c>
      <c r="P28" s="6" t="str">
        <f t="shared" si="5"/>
        <v>1</v>
      </c>
      <c r="Q28" s="5">
        <v>1</v>
      </c>
      <c r="R28" s="5">
        <v>1</v>
      </c>
      <c r="S28" s="5">
        <f t="shared" si="8"/>
        <v>1</v>
      </c>
      <c r="T28" s="6" t="str">
        <f t="shared" si="9"/>
        <v>BAJO</v>
      </c>
      <c r="U28" s="7" t="s">
        <v>91</v>
      </c>
      <c r="V28" s="5" t="s">
        <v>153</v>
      </c>
      <c r="W28" s="7" t="s">
        <v>84</v>
      </c>
      <c r="X28" s="5">
        <v>1</v>
      </c>
      <c r="Y28" s="5">
        <f t="shared" si="6"/>
        <v>1</v>
      </c>
      <c r="Z28" s="10" t="str">
        <f t="shared" si="7"/>
        <v>ACEPTABLE</v>
      </c>
      <c r="AA28" s="5">
        <v>0</v>
      </c>
      <c r="AB28" s="5">
        <v>0</v>
      </c>
      <c r="AC28" s="5">
        <v>0</v>
      </c>
      <c r="AD28" s="5">
        <v>1</v>
      </c>
      <c r="AE28" s="5">
        <v>1</v>
      </c>
      <c r="AF28" s="5">
        <v>1</v>
      </c>
    </row>
    <row r="29" spans="1:32" ht="61.2" x14ac:dyDescent="0.2">
      <c r="A29" s="176"/>
      <c r="B29" s="172"/>
      <c r="C29" s="12" t="s">
        <v>24</v>
      </c>
      <c r="D29" s="96" t="s">
        <v>363</v>
      </c>
      <c r="E29" s="27">
        <f t="shared" si="2"/>
        <v>1</v>
      </c>
      <c r="F29" s="27">
        <f t="shared" si="3"/>
        <v>0</v>
      </c>
      <c r="G29" s="27">
        <v>0</v>
      </c>
      <c r="H29" s="9" t="s">
        <v>31</v>
      </c>
      <c r="I29" s="9" t="s">
        <v>42</v>
      </c>
      <c r="J29" s="4" t="s">
        <v>25</v>
      </c>
      <c r="K29" s="3" t="s">
        <v>35</v>
      </c>
      <c r="L29" s="3" t="s">
        <v>35</v>
      </c>
      <c r="M29" s="3" t="s">
        <v>231</v>
      </c>
      <c r="N29" s="5">
        <v>250</v>
      </c>
      <c r="O29" s="8">
        <f>+N29/250</f>
        <v>1</v>
      </c>
      <c r="P29" s="6" t="str">
        <f>IF(O29&lt;=0.15,"1",IF(AND(O29&gt;0.15,O29&lt;0.3),"2",IF(AND(O29&gt;=0.3),"3")))</f>
        <v>3</v>
      </c>
      <c r="Q29" s="5">
        <v>2</v>
      </c>
      <c r="R29" s="5">
        <v>1</v>
      </c>
      <c r="S29" s="5">
        <f>+(P29*0.2)+(Q29*0.5)+(R29*0.3)</f>
        <v>1.9000000000000001</v>
      </c>
      <c r="T29" s="6" t="str">
        <f>IF(S29&lt;=2,"BAJO",IF(AND(S29&gt;2,S29&lt;2.5),"MEDIO",IF(AND(S29&gt;=2.5),"ALTO")))</f>
        <v>BAJO</v>
      </c>
      <c r="U29" s="7" t="s">
        <v>53</v>
      </c>
      <c r="V29" s="5" t="s">
        <v>153</v>
      </c>
      <c r="W29" s="7" t="s">
        <v>54</v>
      </c>
      <c r="X29" s="5">
        <v>1</v>
      </c>
      <c r="Y29" s="5">
        <f>+X29*S29</f>
        <v>1.9000000000000001</v>
      </c>
      <c r="Z29" s="10" t="str">
        <f>IF(Y29&lt;=3,"ACEPTABLE",IF(AND(Y29&gt;3,Y29&lt;6),"MODERADO",IF(AND(Y29&gt;=6),"SIGNIFICATIVO")))</f>
        <v>ACEPTABLE</v>
      </c>
      <c r="AA29" s="5">
        <v>0</v>
      </c>
      <c r="AB29" s="5">
        <v>1</v>
      </c>
      <c r="AC29" s="5">
        <v>0</v>
      </c>
      <c r="AD29" s="5">
        <v>0</v>
      </c>
      <c r="AE29" s="5">
        <v>1</v>
      </c>
      <c r="AF29" s="5">
        <v>1</v>
      </c>
    </row>
    <row r="30" spans="1:32" ht="60.6" x14ac:dyDescent="0.2">
      <c r="A30" s="176"/>
      <c r="B30" s="172"/>
      <c r="C30" s="12" t="s">
        <v>24</v>
      </c>
      <c r="D30" s="96" t="s">
        <v>363</v>
      </c>
      <c r="E30" s="27">
        <f t="shared" si="2"/>
        <v>1</v>
      </c>
      <c r="F30" s="27">
        <f t="shared" si="3"/>
        <v>0</v>
      </c>
      <c r="G30" s="27">
        <v>0</v>
      </c>
      <c r="H30" s="9" t="s">
        <v>31</v>
      </c>
      <c r="I30" s="9" t="s">
        <v>41</v>
      </c>
      <c r="J30" s="4" t="s">
        <v>25</v>
      </c>
      <c r="K30" s="3" t="s">
        <v>126</v>
      </c>
      <c r="L30" s="3" t="s">
        <v>104</v>
      </c>
      <c r="M30" s="3" t="s">
        <v>235</v>
      </c>
      <c r="N30" s="5">
        <v>250</v>
      </c>
      <c r="O30" s="8">
        <f t="shared" ref="O30:O42" si="10">+N30/250</f>
        <v>1</v>
      </c>
      <c r="P30" s="6" t="str">
        <f t="shared" ref="P30:P42" si="11">IF(O30&lt;=0.15,"1",IF(AND(O30&gt;0.15,O30&lt;0.3),"2",IF(AND(O30&gt;=0.3),"3")))</f>
        <v>3</v>
      </c>
      <c r="Q30" s="5">
        <v>1</v>
      </c>
      <c r="R30" s="5">
        <v>1</v>
      </c>
      <c r="S30" s="5">
        <f>+(P30*0.2)+(Q30*0.5)+(R30*0.3)</f>
        <v>1.4000000000000001</v>
      </c>
      <c r="T30" s="6" t="str">
        <f>IF(S30&lt;=2,"BAJO",IF(AND(S30&gt;2,S30&lt;2.5),"MEDIO",IF(AND(S30&gt;=2.5),"ALTO")))</f>
        <v>BAJO</v>
      </c>
      <c r="U30" s="7" t="s">
        <v>99</v>
      </c>
      <c r="V30" s="5" t="s">
        <v>153</v>
      </c>
      <c r="W30" s="7" t="s">
        <v>96</v>
      </c>
      <c r="X30" s="5">
        <v>2</v>
      </c>
      <c r="Y30" s="5">
        <f t="shared" ref="Y30:Y42" si="12">+X30*S30</f>
        <v>2.8000000000000003</v>
      </c>
      <c r="Z30" s="10" t="str">
        <f>IF(Y30&lt;=3,"ACEPTABLE",IF(AND(Y30&gt;3,Y30&lt;6),"MODERADO",IF(AND(Y30&gt;=6),"SIGNIFICATIVO")))</f>
        <v>ACEPTABLE</v>
      </c>
      <c r="AA30" s="5">
        <v>0</v>
      </c>
      <c r="AB30" s="5">
        <v>1</v>
      </c>
      <c r="AC30" s="5">
        <v>1</v>
      </c>
      <c r="AD30" s="5">
        <v>1</v>
      </c>
      <c r="AE30" s="5">
        <v>1</v>
      </c>
      <c r="AF30" s="5">
        <v>1</v>
      </c>
    </row>
    <row r="31" spans="1:32" ht="61.2" x14ac:dyDescent="0.2">
      <c r="A31" s="176"/>
      <c r="B31" s="172"/>
      <c r="C31" s="12" t="s">
        <v>24</v>
      </c>
      <c r="D31" s="96" t="s">
        <v>363</v>
      </c>
      <c r="E31" s="27">
        <f t="shared" si="2"/>
        <v>1</v>
      </c>
      <c r="F31" s="27">
        <f t="shared" si="3"/>
        <v>0</v>
      </c>
      <c r="G31" s="27">
        <v>0</v>
      </c>
      <c r="H31" s="9" t="s">
        <v>61</v>
      </c>
      <c r="I31" s="9" t="s">
        <v>62</v>
      </c>
      <c r="J31" s="4" t="s">
        <v>25</v>
      </c>
      <c r="K31" s="3" t="s">
        <v>126</v>
      </c>
      <c r="L31" s="3" t="s">
        <v>104</v>
      </c>
      <c r="M31" s="3" t="s">
        <v>235</v>
      </c>
      <c r="N31" s="5">
        <v>250</v>
      </c>
      <c r="O31" s="8">
        <f t="shared" si="10"/>
        <v>1</v>
      </c>
      <c r="P31" s="6" t="str">
        <f t="shared" si="11"/>
        <v>3</v>
      </c>
      <c r="Q31" s="5">
        <v>2</v>
      </c>
      <c r="R31" s="5">
        <v>1</v>
      </c>
      <c r="S31" s="5">
        <f>+(P31*0.2)+(Q31*0.5)+(R31*0.3)</f>
        <v>1.9000000000000001</v>
      </c>
      <c r="T31" s="6" t="str">
        <f>IF(S31&lt;=2,"BAJO",IF(AND(S31&gt;2,S31&lt;2.5),"MEDIO",IF(AND(S31&gt;=2.5),"ALTO")))</f>
        <v>BAJO</v>
      </c>
      <c r="U31" s="7" t="s">
        <v>100</v>
      </c>
      <c r="V31" s="5" t="s">
        <v>153</v>
      </c>
      <c r="W31" s="7" t="s">
        <v>78</v>
      </c>
      <c r="X31" s="5">
        <v>1</v>
      </c>
      <c r="Y31" s="5">
        <f t="shared" si="12"/>
        <v>1.9000000000000001</v>
      </c>
      <c r="Z31" s="10" t="str">
        <f>IF(Y31&lt;=3,"ACEPTABLE",IF(AND(Y31&gt;3,Y31&lt;6),"MODERADO",IF(AND(Y31&gt;=6),"SIGNIFICATIVO")))</f>
        <v>ACEPTABLE</v>
      </c>
      <c r="AA31" s="5">
        <v>0</v>
      </c>
      <c r="AB31" s="5">
        <v>1</v>
      </c>
      <c r="AC31" s="5">
        <v>0</v>
      </c>
      <c r="AD31" s="5">
        <v>0</v>
      </c>
      <c r="AE31" s="5">
        <v>1</v>
      </c>
      <c r="AF31" s="5">
        <v>1</v>
      </c>
    </row>
    <row r="32" spans="1:32" ht="60.6" x14ac:dyDescent="0.2">
      <c r="A32" s="176"/>
      <c r="B32" s="172"/>
      <c r="C32" s="12" t="s">
        <v>24</v>
      </c>
      <c r="D32" s="96" t="s">
        <v>363</v>
      </c>
      <c r="E32" s="27">
        <f t="shared" si="2"/>
        <v>1</v>
      </c>
      <c r="F32" s="27">
        <f t="shared" si="3"/>
        <v>0</v>
      </c>
      <c r="G32" s="27">
        <v>0</v>
      </c>
      <c r="H32" s="9" t="s">
        <v>61</v>
      </c>
      <c r="I32" s="9" t="s">
        <v>87</v>
      </c>
      <c r="J32" s="4" t="s">
        <v>25</v>
      </c>
      <c r="K32" s="3" t="s">
        <v>64</v>
      </c>
      <c r="L32" s="3" t="s">
        <v>65</v>
      </c>
      <c r="M32" s="3" t="s">
        <v>234</v>
      </c>
      <c r="N32" s="5">
        <v>250</v>
      </c>
      <c r="O32" s="8">
        <f t="shared" si="10"/>
        <v>1</v>
      </c>
      <c r="P32" s="6" t="str">
        <f t="shared" si="11"/>
        <v>3</v>
      </c>
      <c r="Q32" s="5">
        <v>1</v>
      </c>
      <c r="R32" s="5">
        <v>1</v>
      </c>
      <c r="S32" s="5">
        <f>+(P32*0.2)+(Q32*0.5)+(R32*0.3)</f>
        <v>1.4000000000000001</v>
      </c>
      <c r="T32" s="6" t="str">
        <f>IF(S32&lt;=2,"BAJO",IF(AND(S32&gt;2,S32&lt;2.5),"MEDIO",IF(AND(S32&gt;=2.5),"ALTO")))</f>
        <v>BAJO</v>
      </c>
      <c r="U32" s="7" t="s">
        <v>88</v>
      </c>
      <c r="V32" s="5" t="s">
        <v>153</v>
      </c>
      <c r="W32" s="7" t="s">
        <v>83</v>
      </c>
      <c r="X32" s="5">
        <v>1</v>
      </c>
      <c r="Y32" s="5">
        <f t="shared" si="12"/>
        <v>1.4000000000000001</v>
      </c>
      <c r="Z32" s="10" t="str">
        <f>IF(Y32&lt;=2,"ACEPTABLE",IF(AND(Y32&gt;2,Y32&lt;6),"MODERADO",IF(AND(Y32&gt;=6),"SIGNIFICATIVO")))</f>
        <v>ACEPTABLE</v>
      </c>
      <c r="AA32" s="5">
        <v>0</v>
      </c>
      <c r="AB32" s="5">
        <v>1</v>
      </c>
      <c r="AC32" s="5">
        <v>0</v>
      </c>
      <c r="AD32" s="5">
        <v>0</v>
      </c>
      <c r="AE32" s="5">
        <v>0</v>
      </c>
      <c r="AF32" s="5">
        <v>1</v>
      </c>
    </row>
    <row r="33" spans="1:32" ht="60.6" x14ac:dyDescent="0.2">
      <c r="A33" s="176"/>
      <c r="B33" s="172"/>
      <c r="C33" s="12" t="s">
        <v>24</v>
      </c>
      <c r="D33" s="96" t="s">
        <v>363</v>
      </c>
      <c r="E33" s="27">
        <f t="shared" si="2"/>
        <v>0</v>
      </c>
      <c r="F33" s="27">
        <f t="shared" si="3"/>
        <v>1</v>
      </c>
      <c r="G33" s="27">
        <v>0</v>
      </c>
      <c r="H33" s="9" t="s">
        <v>31</v>
      </c>
      <c r="I33" s="9" t="s">
        <v>105</v>
      </c>
      <c r="J33" s="4" t="s">
        <v>25</v>
      </c>
      <c r="K33" s="3" t="s">
        <v>101</v>
      </c>
      <c r="L33" s="3" t="s">
        <v>103</v>
      </c>
      <c r="M33" s="3" t="s">
        <v>235</v>
      </c>
      <c r="N33" s="5">
        <v>52</v>
      </c>
      <c r="O33" s="8">
        <f t="shared" si="10"/>
        <v>0.20799999999999999</v>
      </c>
      <c r="P33" s="6" t="str">
        <f t="shared" si="11"/>
        <v>2</v>
      </c>
      <c r="Q33" s="5">
        <v>1</v>
      </c>
      <c r="R33" s="5">
        <v>1</v>
      </c>
      <c r="S33" s="5">
        <f t="shared" ref="S33:S42" si="13">+(P33*0.2)+(Q33*0.5)+(R33*0.3)</f>
        <v>1.2</v>
      </c>
      <c r="T33" s="6" t="str">
        <f>IF(S33&lt;=1.9,"BAJO",IF(AND(S33&gt;1.9,S33&lt;2.5),"MEDIO",IF(AND(S33&gt;=2.5),"ALTO")))</f>
        <v>BAJO</v>
      </c>
      <c r="U33" s="7" t="s">
        <v>89</v>
      </c>
      <c r="V33" s="5" t="s">
        <v>153</v>
      </c>
      <c r="W33" s="7" t="s">
        <v>83</v>
      </c>
      <c r="X33" s="5">
        <v>1</v>
      </c>
      <c r="Y33" s="5">
        <f t="shared" si="12"/>
        <v>1.2</v>
      </c>
      <c r="Z33" s="10" t="str">
        <f t="shared" ref="Z33:Z42" si="14">IF(Y33&lt;=3,"ACEPTABLE",IF(AND(Y33&gt;3,Y33&lt;6),"MODERADO",IF(AND(Y33&gt;=6),"SIGNIFICATIVO")))</f>
        <v>ACEPTABLE</v>
      </c>
      <c r="AA33" s="5">
        <v>0</v>
      </c>
      <c r="AB33" s="5">
        <v>0</v>
      </c>
      <c r="AC33" s="5">
        <v>0</v>
      </c>
      <c r="AD33" s="5">
        <v>0</v>
      </c>
      <c r="AE33" s="5">
        <v>1</v>
      </c>
      <c r="AF33" s="5">
        <v>1</v>
      </c>
    </row>
    <row r="34" spans="1:32" ht="91.8" x14ac:dyDescent="0.2">
      <c r="A34" s="176"/>
      <c r="B34" s="172"/>
      <c r="C34" s="12" t="s">
        <v>24</v>
      </c>
      <c r="D34" s="96" t="s">
        <v>363</v>
      </c>
      <c r="E34" s="27">
        <f>IF(N34&gt;200,1,0)</f>
        <v>1</v>
      </c>
      <c r="F34" s="27">
        <f>IF(N34&lt;200,1,0)</f>
        <v>0</v>
      </c>
      <c r="G34" s="27">
        <v>0</v>
      </c>
      <c r="H34" s="9" t="s">
        <v>247</v>
      </c>
      <c r="I34" s="9" t="s">
        <v>242</v>
      </c>
      <c r="J34" s="4" t="s">
        <v>25</v>
      </c>
      <c r="K34" s="3" t="s">
        <v>258</v>
      </c>
      <c r="L34" s="3" t="s">
        <v>266</v>
      </c>
      <c r="M34" s="3" t="s">
        <v>231</v>
      </c>
      <c r="N34" s="5">
        <v>250</v>
      </c>
      <c r="O34" s="8">
        <f>+N34/250</f>
        <v>1</v>
      </c>
      <c r="P34" s="6" t="str">
        <f>IF(O34&lt;=0.15,"1",IF(AND(O34&gt;0.15,O34&lt;0.3),"2",IF(AND(O34&gt;=0.3),"3")))</f>
        <v>3</v>
      </c>
      <c r="Q34" s="5">
        <v>2</v>
      </c>
      <c r="R34" s="5">
        <v>2</v>
      </c>
      <c r="S34" s="5">
        <f>+(P34*0.2)+(Q34*0.5)+(R34*0.3)</f>
        <v>2.2000000000000002</v>
      </c>
      <c r="T34" s="6" t="str">
        <f>IF(S34&lt;=2,"BAJO",IF(AND(S34&gt;2,S34&lt;2.5),"MEDIO",IF(AND(S34&gt;=2.5),"ALTO")))</f>
        <v>MEDIO</v>
      </c>
      <c r="U34" s="7" t="s">
        <v>68</v>
      </c>
      <c r="V34" s="5" t="s">
        <v>153</v>
      </c>
      <c r="W34" s="7" t="s">
        <v>83</v>
      </c>
      <c r="X34" s="5">
        <v>1</v>
      </c>
      <c r="Y34" s="5">
        <f>+X34*S34</f>
        <v>2.2000000000000002</v>
      </c>
      <c r="Z34" s="10" t="str">
        <f>IF(Y34&lt;=3,"ACEPTABLE",IF(AND(Y34&gt;3,Y34&lt;6),"MODERADO",IF(AND(Y34&gt;=6),"SIGNIFICATIVO")))</f>
        <v>ACEPTABLE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</row>
    <row r="35" spans="1:32" ht="60.6" x14ac:dyDescent="0.2">
      <c r="A35" s="176"/>
      <c r="B35" s="172"/>
      <c r="C35" s="12" t="s">
        <v>24</v>
      </c>
      <c r="D35" s="96" t="s">
        <v>363</v>
      </c>
      <c r="E35" s="27">
        <f>IF(N35&gt;200,1,0)</f>
        <v>0</v>
      </c>
      <c r="F35" s="27">
        <f>IF(N35&lt;200,1,0)</f>
        <v>1</v>
      </c>
      <c r="G35" s="27">
        <v>0</v>
      </c>
      <c r="H35" s="9" t="s">
        <v>248</v>
      </c>
      <c r="I35" s="9" t="s">
        <v>242</v>
      </c>
      <c r="J35" s="4" t="s">
        <v>25</v>
      </c>
      <c r="K35" s="3" t="s">
        <v>259</v>
      </c>
      <c r="L35" s="3" t="s">
        <v>241</v>
      </c>
      <c r="M35" s="3" t="s">
        <v>231</v>
      </c>
      <c r="N35" s="5">
        <v>10</v>
      </c>
      <c r="O35" s="8">
        <f>+N35/250</f>
        <v>0.04</v>
      </c>
      <c r="P35" s="6" t="str">
        <f>IF(O35&lt;=0.15,"1",IF(AND(O35&gt;0.15,O35&lt;0.3),"2",IF(AND(O35&gt;=0.3),"3")))</f>
        <v>1</v>
      </c>
      <c r="Q35" s="5">
        <v>2</v>
      </c>
      <c r="R35" s="5">
        <v>2</v>
      </c>
      <c r="S35" s="5">
        <f>+(P35*0.2)+(Q35*0.5)+(R35*0.3)</f>
        <v>1.7999999999999998</v>
      </c>
      <c r="T35" s="6" t="str">
        <f>IF(S35&lt;=2,"BAJO",IF(AND(S35&gt;2,S35&lt;2.5),"MEDIO",IF(AND(S35&gt;=2.5),"ALTO")))</f>
        <v>BAJO</v>
      </c>
      <c r="U35" s="7" t="s">
        <v>68</v>
      </c>
      <c r="V35" s="5" t="s">
        <v>153</v>
      </c>
      <c r="W35" s="7" t="s">
        <v>83</v>
      </c>
      <c r="X35" s="5">
        <v>1</v>
      </c>
      <c r="Y35" s="5">
        <f>+X35*S35</f>
        <v>1.7999999999999998</v>
      </c>
      <c r="Z35" s="10" t="str">
        <f>IF(Y35&lt;=3,"ACEPTABLE",IF(AND(Y35&gt;3,Y35&lt;6),"MODERADO",IF(AND(Y35&gt;=6),"SIGNIFICATIVO")))</f>
        <v>ACEPTABLE</v>
      </c>
      <c r="AA35" s="5">
        <v>0</v>
      </c>
      <c r="AB35" s="5">
        <v>1</v>
      </c>
      <c r="AC35" s="5">
        <v>0</v>
      </c>
      <c r="AD35" s="5">
        <v>0</v>
      </c>
      <c r="AE35" s="5">
        <v>0</v>
      </c>
      <c r="AF35" s="5">
        <v>0</v>
      </c>
    </row>
    <row r="36" spans="1:32" ht="61.2" x14ac:dyDescent="0.2">
      <c r="A36" s="176"/>
      <c r="B36" s="172"/>
      <c r="C36" s="12" t="s">
        <v>24</v>
      </c>
      <c r="D36" s="96" t="s">
        <v>363</v>
      </c>
      <c r="E36" s="27">
        <f>IF(N36&gt;200,1,0)</f>
        <v>1</v>
      </c>
      <c r="F36" s="27">
        <f>IF(N36&lt;200,1,0)</f>
        <v>0</v>
      </c>
      <c r="G36" s="27">
        <v>0</v>
      </c>
      <c r="H36" s="9" t="s">
        <v>249</v>
      </c>
      <c r="I36" s="9" t="s">
        <v>254</v>
      </c>
      <c r="J36" s="4" t="s">
        <v>25</v>
      </c>
      <c r="K36" s="3" t="s">
        <v>260</v>
      </c>
      <c r="L36" s="3" t="s">
        <v>266</v>
      </c>
      <c r="M36" s="3" t="s">
        <v>231</v>
      </c>
      <c r="N36" s="5">
        <v>250</v>
      </c>
      <c r="O36" s="8">
        <f>+N36/250</f>
        <v>1</v>
      </c>
      <c r="P36" s="6" t="str">
        <f>IF(O36&lt;=0.15,"1",IF(AND(O36&gt;0.15,O36&lt;0.3),"2",IF(AND(O36&gt;=0.3),"3")))</f>
        <v>3</v>
      </c>
      <c r="Q36" s="5">
        <v>2</v>
      </c>
      <c r="R36" s="5">
        <v>2</v>
      </c>
      <c r="S36" s="5">
        <f>+(P36*0.2)+(Q36*0.5)+(R36*0.3)</f>
        <v>2.2000000000000002</v>
      </c>
      <c r="T36" s="6" t="str">
        <f>IF(S36&lt;=2,"BAJO",IF(AND(S36&gt;2,S36&lt;2.5),"MEDIO",IF(AND(S36&gt;=2.5),"ALTO")))</f>
        <v>MEDIO</v>
      </c>
      <c r="U36" s="7" t="s">
        <v>68</v>
      </c>
      <c r="V36" s="5" t="s">
        <v>153</v>
      </c>
      <c r="W36" s="7" t="s">
        <v>83</v>
      </c>
      <c r="X36" s="5">
        <v>1</v>
      </c>
      <c r="Y36" s="5">
        <f>+X36*S36</f>
        <v>2.2000000000000002</v>
      </c>
      <c r="Z36" s="10" t="str">
        <f>IF(Y36&lt;=3,"ACEPTABLE",IF(AND(Y36&gt;3,Y36&lt;6),"MODERADO",IF(AND(Y36&gt;=6),"SIGNIFICATIVO")))</f>
        <v>ACEPTABLE</v>
      </c>
      <c r="AA36" s="5">
        <v>0</v>
      </c>
      <c r="AB36" s="5">
        <v>1</v>
      </c>
      <c r="AC36" s="5">
        <v>0</v>
      </c>
      <c r="AD36" s="5">
        <v>0</v>
      </c>
      <c r="AE36" s="5">
        <v>0</v>
      </c>
      <c r="AF36" s="5">
        <v>0</v>
      </c>
    </row>
    <row r="37" spans="1:32" ht="71.400000000000006" customHeight="1" x14ac:dyDescent="0.2">
      <c r="A37" s="176"/>
      <c r="B37" s="172"/>
      <c r="C37" s="12" t="s">
        <v>24</v>
      </c>
      <c r="D37" s="12" t="s">
        <v>26</v>
      </c>
      <c r="E37" s="27">
        <f t="shared" si="2"/>
        <v>0</v>
      </c>
      <c r="F37" s="27">
        <f t="shared" si="3"/>
        <v>1</v>
      </c>
      <c r="G37" s="27">
        <v>0</v>
      </c>
      <c r="H37" s="9" t="s">
        <v>34</v>
      </c>
      <c r="I37" s="9" t="s">
        <v>36</v>
      </c>
      <c r="J37" s="4" t="s">
        <v>25</v>
      </c>
      <c r="K37" s="3" t="s">
        <v>37</v>
      </c>
      <c r="L37" s="3" t="s">
        <v>77</v>
      </c>
      <c r="M37" s="3" t="s">
        <v>234</v>
      </c>
      <c r="N37" s="5">
        <v>1</v>
      </c>
      <c r="O37" s="8">
        <f t="shared" si="10"/>
        <v>4.0000000000000001E-3</v>
      </c>
      <c r="P37" s="6" t="str">
        <f t="shared" si="11"/>
        <v>1</v>
      </c>
      <c r="Q37" s="5">
        <v>2</v>
      </c>
      <c r="R37" s="5">
        <v>2</v>
      </c>
      <c r="S37" s="5">
        <f t="shared" si="13"/>
        <v>1.7999999999999998</v>
      </c>
      <c r="T37" s="6" t="str">
        <f t="shared" ref="T37:T42" si="15">IF(S37&lt;=2,"BAJO",IF(AND(S37&gt;2,S37&lt;2.5),"MEDIO",IF(AND(S37&gt;=2.5),"ALTO")))</f>
        <v>BAJO</v>
      </c>
      <c r="U37" s="7" t="s">
        <v>91</v>
      </c>
      <c r="V37" s="5" t="s">
        <v>153</v>
      </c>
      <c r="W37" s="7" t="s">
        <v>81</v>
      </c>
      <c r="X37" s="5">
        <v>1</v>
      </c>
      <c r="Y37" s="5">
        <f t="shared" si="12"/>
        <v>1.7999999999999998</v>
      </c>
      <c r="Z37" s="10" t="str">
        <f t="shared" si="14"/>
        <v>ACEPTABLE</v>
      </c>
      <c r="AA37" s="5">
        <v>0</v>
      </c>
      <c r="AB37" s="5">
        <v>1</v>
      </c>
      <c r="AC37" s="5">
        <v>0</v>
      </c>
      <c r="AD37" s="5">
        <v>1</v>
      </c>
      <c r="AE37" s="5">
        <v>1</v>
      </c>
      <c r="AF37" s="5">
        <v>1</v>
      </c>
    </row>
    <row r="38" spans="1:32" ht="51" customHeight="1" x14ac:dyDescent="0.2">
      <c r="A38" s="176"/>
      <c r="B38" s="172"/>
      <c r="C38" s="12" t="s">
        <v>24</v>
      </c>
      <c r="D38" s="12" t="s">
        <v>26</v>
      </c>
      <c r="E38" s="27">
        <f t="shared" si="2"/>
        <v>0</v>
      </c>
      <c r="F38" s="27">
        <f t="shared" si="3"/>
        <v>1</v>
      </c>
      <c r="G38" s="27">
        <v>0</v>
      </c>
      <c r="H38" s="9" t="s">
        <v>34</v>
      </c>
      <c r="I38" s="9" t="s">
        <v>36</v>
      </c>
      <c r="J38" s="4" t="s">
        <v>25</v>
      </c>
      <c r="K38" s="3" t="s">
        <v>38</v>
      </c>
      <c r="L38" s="3" t="s">
        <v>52</v>
      </c>
      <c r="M38" s="3" t="s">
        <v>235</v>
      </c>
      <c r="N38" s="5">
        <v>1</v>
      </c>
      <c r="O38" s="8">
        <f t="shared" si="10"/>
        <v>4.0000000000000001E-3</v>
      </c>
      <c r="P38" s="6" t="str">
        <f t="shared" si="11"/>
        <v>1</v>
      </c>
      <c r="Q38" s="5">
        <v>2</v>
      </c>
      <c r="R38" s="5">
        <v>2</v>
      </c>
      <c r="S38" s="5">
        <f t="shared" si="13"/>
        <v>1.7999999999999998</v>
      </c>
      <c r="T38" s="6" t="str">
        <f t="shared" si="15"/>
        <v>BAJO</v>
      </c>
      <c r="U38" s="7" t="s">
        <v>90</v>
      </c>
      <c r="V38" s="5" t="s">
        <v>153</v>
      </c>
      <c r="W38" s="7" t="s">
        <v>81</v>
      </c>
      <c r="X38" s="5">
        <v>1</v>
      </c>
      <c r="Y38" s="5">
        <f t="shared" si="12"/>
        <v>1.7999999999999998</v>
      </c>
      <c r="Z38" s="10" t="str">
        <f t="shared" si="14"/>
        <v>ACEPTABLE</v>
      </c>
      <c r="AA38" s="5">
        <v>0</v>
      </c>
      <c r="AB38" s="5">
        <v>1</v>
      </c>
      <c r="AC38" s="5">
        <v>1</v>
      </c>
      <c r="AD38" s="5">
        <v>1</v>
      </c>
      <c r="AE38" s="5">
        <v>0</v>
      </c>
      <c r="AF38" s="5">
        <v>1</v>
      </c>
    </row>
    <row r="39" spans="1:32" ht="60.6" x14ac:dyDescent="0.2">
      <c r="A39" s="176"/>
      <c r="B39" s="172"/>
      <c r="C39" s="12" t="s">
        <v>24</v>
      </c>
      <c r="D39" s="12" t="s">
        <v>26</v>
      </c>
      <c r="E39" s="27">
        <f t="shared" si="2"/>
        <v>0</v>
      </c>
      <c r="F39" s="27">
        <f t="shared" si="3"/>
        <v>1</v>
      </c>
      <c r="G39" s="27">
        <v>0</v>
      </c>
      <c r="H39" s="9" t="s">
        <v>34</v>
      </c>
      <c r="I39" s="9" t="s">
        <v>36</v>
      </c>
      <c r="J39" s="4" t="s">
        <v>25</v>
      </c>
      <c r="K39" s="3" t="s">
        <v>40</v>
      </c>
      <c r="L39" s="3" t="s">
        <v>60</v>
      </c>
      <c r="M39" s="3" t="s">
        <v>235</v>
      </c>
      <c r="N39" s="5">
        <v>1</v>
      </c>
      <c r="O39" s="8">
        <f t="shared" si="10"/>
        <v>4.0000000000000001E-3</v>
      </c>
      <c r="P39" s="6" t="str">
        <f t="shared" si="11"/>
        <v>1</v>
      </c>
      <c r="Q39" s="5">
        <v>3</v>
      </c>
      <c r="R39" s="5">
        <v>3</v>
      </c>
      <c r="S39" s="5">
        <f t="shared" si="13"/>
        <v>2.5999999999999996</v>
      </c>
      <c r="T39" s="6" t="str">
        <f t="shared" si="15"/>
        <v>ALTO</v>
      </c>
      <c r="U39" s="7" t="s">
        <v>70</v>
      </c>
      <c r="V39" s="5" t="s">
        <v>153</v>
      </c>
      <c r="W39" s="7" t="s">
        <v>79</v>
      </c>
      <c r="X39" s="5">
        <v>1</v>
      </c>
      <c r="Y39" s="5">
        <f t="shared" si="12"/>
        <v>2.5999999999999996</v>
      </c>
      <c r="Z39" s="10" t="str">
        <f t="shared" si="14"/>
        <v>ACEPTABLE</v>
      </c>
      <c r="AA39" s="5">
        <v>1</v>
      </c>
      <c r="AB39" s="5">
        <v>1</v>
      </c>
      <c r="AC39" s="5">
        <v>0</v>
      </c>
      <c r="AD39" s="5">
        <v>0</v>
      </c>
      <c r="AE39" s="5">
        <v>1</v>
      </c>
      <c r="AF39" s="5">
        <v>1</v>
      </c>
    </row>
    <row r="40" spans="1:32" ht="51" customHeight="1" x14ac:dyDescent="0.2">
      <c r="A40" s="176"/>
      <c r="B40" s="172"/>
      <c r="C40" s="12" t="s">
        <v>24</v>
      </c>
      <c r="D40" s="12" t="s">
        <v>26</v>
      </c>
      <c r="E40" s="27">
        <f t="shared" si="2"/>
        <v>0</v>
      </c>
      <c r="F40" s="27">
        <f t="shared" si="3"/>
        <v>1</v>
      </c>
      <c r="G40" s="27">
        <v>0</v>
      </c>
      <c r="H40" s="9" t="s">
        <v>34</v>
      </c>
      <c r="I40" s="9" t="s">
        <v>36</v>
      </c>
      <c r="J40" s="4" t="s">
        <v>25</v>
      </c>
      <c r="K40" s="3" t="s">
        <v>37</v>
      </c>
      <c r="L40" s="3" t="s">
        <v>71</v>
      </c>
      <c r="M40" s="3" t="s">
        <v>235</v>
      </c>
      <c r="N40" s="5">
        <v>2</v>
      </c>
      <c r="O40" s="8">
        <f t="shared" si="10"/>
        <v>8.0000000000000002E-3</v>
      </c>
      <c r="P40" s="6" t="str">
        <f t="shared" si="11"/>
        <v>1</v>
      </c>
      <c r="Q40" s="5">
        <v>1</v>
      </c>
      <c r="R40" s="5">
        <v>1</v>
      </c>
      <c r="S40" s="5">
        <f t="shared" si="13"/>
        <v>1</v>
      </c>
      <c r="T40" s="6" t="str">
        <f t="shared" si="15"/>
        <v>BAJO</v>
      </c>
      <c r="U40" s="7" t="s">
        <v>90</v>
      </c>
      <c r="V40" s="5" t="s">
        <v>153</v>
      </c>
      <c r="W40" s="7" t="s">
        <v>84</v>
      </c>
      <c r="X40" s="5">
        <v>1</v>
      </c>
      <c r="Y40" s="5">
        <f t="shared" si="12"/>
        <v>1</v>
      </c>
      <c r="Z40" s="10" t="str">
        <f t="shared" si="14"/>
        <v>ACEPTABLE</v>
      </c>
      <c r="AA40" s="5">
        <v>0</v>
      </c>
      <c r="AB40" s="5">
        <v>0</v>
      </c>
      <c r="AC40" s="5">
        <v>0</v>
      </c>
      <c r="AD40" s="5">
        <v>0</v>
      </c>
      <c r="AE40" s="5">
        <v>1</v>
      </c>
      <c r="AF40" s="5">
        <v>1</v>
      </c>
    </row>
    <row r="41" spans="1:32" ht="51" customHeight="1" x14ac:dyDescent="0.2">
      <c r="A41" s="176"/>
      <c r="B41" s="172"/>
      <c r="C41" s="12" t="s">
        <v>24</v>
      </c>
      <c r="D41" s="12" t="s">
        <v>26</v>
      </c>
      <c r="E41" s="27">
        <f t="shared" si="2"/>
        <v>0</v>
      </c>
      <c r="F41" s="27">
        <f t="shared" si="3"/>
        <v>1</v>
      </c>
      <c r="G41" s="27">
        <v>0</v>
      </c>
      <c r="H41" s="9" t="s">
        <v>34</v>
      </c>
      <c r="I41" s="9" t="s">
        <v>36</v>
      </c>
      <c r="J41" s="4" t="s">
        <v>25</v>
      </c>
      <c r="K41" s="3" t="s">
        <v>37</v>
      </c>
      <c r="L41" s="3" t="s">
        <v>72</v>
      </c>
      <c r="M41" s="3" t="s">
        <v>235</v>
      </c>
      <c r="N41" s="5">
        <v>3</v>
      </c>
      <c r="O41" s="8">
        <f t="shared" si="10"/>
        <v>1.2E-2</v>
      </c>
      <c r="P41" s="6" t="str">
        <f t="shared" si="11"/>
        <v>1</v>
      </c>
      <c r="Q41" s="5">
        <v>1</v>
      </c>
      <c r="R41" s="5">
        <v>1</v>
      </c>
      <c r="S41" s="5">
        <f t="shared" si="13"/>
        <v>1</v>
      </c>
      <c r="T41" s="6" t="str">
        <f t="shared" si="15"/>
        <v>BAJO</v>
      </c>
      <c r="U41" s="7" t="s">
        <v>90</v>
      </c>
      <c r="V41" s="5" t="s">
        <v>153</v>
      </c>
      <c r="W41" s="7" t="s">
        <v>84</v>
      </c>
      <c r="X41" s="5">
        <v>1</v>
      </c>
      <c r="Y41" s="5">
        <f t="shared" si="12"/>
        <v>1</v>
      </c>
      <c r="Z41" s="10" t="str">
        <f t="shared" si="14"/>
        <v>ACEPTABLE</v>
      </c>
      <c r="AA41" s="5">
        <v>0</v>
      </c>
      <c r="AB41" s="5">
        <v>0</v>
      </c>
      <c r="AC41" s="5">
        <v>1</v>
      </c>
      <c r="AD41" s="5">
        <v>1</v>
      </c>
      <c r="AE41" s="5">
        <v>0</v>
      </c>
      <c r="AF41" s="5">
        <v>1</v>
      </c>
    </row>
    <row r="42" spans="1:32" ht="71.400000000000006" customHeight="1" x14ac:dyDescent="0.2">
      <c r="A42" s="176"/>
      <c r="B42" s="172"/>
      <c r="C42" s="12" t="s">
        <v>24</v>
      </c>
      <c r="D42" s="12" t="s">
        <v>26</v>
      </c>
      <c r="E42" s="27">
        <f t="shared" si="2"/>
        <v>0</v>
      </c>
      <c r="F42" s="27">
        <f t="shared" si="3"/>
        <v>1</v>
      </c>
      <c r="G42" s="27">
        <v>0</v>
      </c>
      <c r="H42" s="9" t="s">
        <v>34</v>
      </c>
      <c r="I42" s="9" t="s">
        <v>36</v>
      </c>
      <c r="J42" s="4" t="s">
        <v>25</v>
      </c>
      <c r="K42" s="3" t="s">
        <v>38</v>
      </c>
      <c r="L42" s="3" t="s">
        <v>73</v>
      </c>
      <c r="M42" s="3" t="s">
        <v>235</v>
      </c>
      <c r="N42" s="5">
        <v>1</v>
      </c>
      <c r="O42" s="8">
        <f t="shared" si="10"/>
        <v>4.0000000000000001E-3</v>
      </c>
      <c r="P42" s="6" t="str">
        <f t="shared" si="11"/>
        <v>1</v>
      </c>
      <c r="Q42" s="5">
        <v>1</v>
      </c>
      <c r="R42" s="5">
        <v>1</v>
      </c>
      <c r="S42" s="5">
        <f t="shared" si="13"/>
        <v>1</v>
      </c>
      <c r="T42" s="6" t="str">
        <f t="shared" si="15"/>
        <v>BAJO</v>
      </c>
      <c r="U42" s="7" t="s">
        <v>91</v>
      </c>
      <c r="V42" s="5" t="s">
        <v>153</v>
      </c>
      <c r="W42" s="7" t="s">
        <v>84</v>
      </c>
      <c r="X42" s="5">
        <v>1</v>
      </c>
      <c r="Y42" s="5">
        <f t="shared" si="12"/>
        <v>1</v>
      </c>
      <c r="Z42" s="10" t="str">
        <f t="shared" si="14"/>
        <v>ACEPTABLE</v>
      </c>
      <c r="AA42" s="5">
        <v>0</v>
      </c>
      <c r="AB42" s="5">
        <v>0</v>
      </c>
      <c r="AC42" s="5">
        <v>0</v>
      </c>
      <c r="AD42" s="5">
        <v>1</v>
      </c>
      <c r="AE42" s="5">
        <v>1</v>
      </c>
      <c r="AF42" s="5">
        <v>1</v>
      </c>
    </row>
    <row r="43" spans="1:32" ht="61.2" x14ac:dyDescent="0.2">
      <c r="A43" s="176"/>
      <c r="B43" s="172"/>
      <c r="C43" s="12" t="s">
        <v>24</v>
      </c>
      <c r="D43" s="12" t="s">
        <v>26</v>
      </c>
      <c r="E43" s="27">
        <f t="shared" si="2"/>
        <v>1</v>
      </c>
      <c r="F43" s="27">
        <f t="shared" si="3"/>
        <v>0</v>
      </c>
      <c r="G43" s="27">
        <v>0</v>
      </c>
      <c r="H43" s="9" t="s">
        <v>31</v>
      </c>
      <c r="I43" s="9" t="s">
        <v>42</v>
      </c>
      <c r="J43" s="4" t="s">
        <v>25</v>
      </c>
      <c r="K43" s="3" t="s">
        <v>35</v>
      </c>
      <c r="L43" s="3" t="s">
        <v>35</v>
      </c>
      <c r="M43" s="3" t="s">
        <v>232</v>
      </c>
      <c r="N43" s="5">
        <v>250</v>
      </c>
      <c r="O43" s="8">
        <f t="shared" ref="O43:O48" si="16">+N43/250</f>
        <v>1</v>
      </c>
      <c r="P43" s="6" t="str">
        <f t="shared" ref="P43:P48" si="17">IF(O43&lt;=0.15,"1",IF(AND(O43&gt;0.15,O43&lt;0.3),"2",IF(AND(O43&gt;=0.3),"3")))</f>
        <v>3</v>
      </c>
      <c r="Q43" s="5">
        <v>2</v>
      </c>
      <c r="R43" s="5">
        <v>1</v>
      </c>
      <c r="S43" s="5">
        <f>+(P43*0.2)+(Q43*0.5)+(R43*0.3)</f>
        <v>1.9000000000000001</v>
      </c>
      <c r="T43" s="6" t="str">
        <f>IF(S43&lt;=2,"BAJO",IF(AND(S43&gt;2,S43&lt;2.5),"MEDIO",IF(AND(S43&gt;=2.5),"ALTO")))</f>
        <v>BAJO</v>
      </c>
      <c r="U43" s="7" t="s">
        <v>53</v>
      </c>
      <c r="V43" s="5" t="s">
        <v>153</v>
      </c>
      <c r="W43" s="7" t="s">
        <v>54</v>
      </c>
      <c r="X43" s="5">
        <v>1</v>
      </c>
      <c r="Y43" s="5">
        <f>+X43*S43</f>
        <v>1.9000000000000001</v>
      </c>
      <c r="Z43" s="10" t="str">
        <f>IF(Y43&lt;=3,"ACEPTABLE",IF(AND(Y43&gt;3,Y43&lt;6),"MODERADO",IF(AND(Y43&gt;=6),"SIGNIFICATIVO")))</f>
        <v>ACEPTABLE</v>
      </c>
      <c r="AA43" s="5">
        <v>0</v>
      </c>
      <c r="AB43" s="5">
        <v>1</v>
      </c>
      <c r="AC43" s="5">
        <v>0</v>
      </c>
      <c r="AD43" s="5">
        <v>0</v>
      </c>
      <c r="AE43" s="5">
        <v>1</v>
      </c>
      <c r="AF43" s="5">
        <v>1</v>
      </c>
    </row>
    <row r="44" spans="1:32" ht="60.6" x14ac:dyDescent="0.2">
      <c r="A44" s="176"/>
      <c r="B44" s="172"/>
      <c r="C44" s="12" t="s">
        <v>24</v>
      </c>
      <c r="D44" s="12" t="s">
        <v>26</v>
      </c>
      <c r="E44" s="27">
        <f t="shared" si="2"/>
        <v>1</v>
      </c>
      <c r="F44" s="27">
        <f t="shared" si="3"/>
        <v>0</v>
      </c>
      <c r="G44" s="27">
        <v>0</v>
      </c>
      <c r="H44" s="9" t="s">
        <v>31</v>
      </c>
      <c r="I44" s="9" t="s">
        <v>41</v>
      </c>
      <c r="J44" s="4" t="s">
        <v>25</v>
      </c>
      <c r="K44" s="3" t="s">
        <v>126</v>
      </c>
      <c r="L44" s="3" t="s">
        <v>104</v>
      </c>
      <c r="M44" s="3" t="s">
        <v>232</v>
      </c>
      <c r="N44" s="5">
        <v>250</v>
      </c>
      <c r="O44" s="8">
        <f t="shared" si="16"/>
        <v>1</v>
      </c>
      <c r="P44" s="6" t="str">
        <f t="shared" si="17"/>
        <v>3</v>
      </c>
      <c r="Q44" s="5">
        <v>1</v>
      </c>
      <c r="R44" s="5">
        <v>1</v>
      </c>
      <c r="S44" s="5">
        <f>+(P44*0.2)+(Q44*0.5)+(R44*0.3)</f>
        <v>1.4000000000000001</v>
      </c>
      <c r="T44" s="6" t="str">
        <f>IF(S44&lt;=2,"BAJO",IF(AND(S44&gt;2,S44&lt;2.5),"MEDIO",IF(AND(S44&gt;=2.5),"ALTO")))</f>
        <v>BAJO</v>
      </c>
      <c r="U44" s="7" t="s">
        <v>99</v>
      </c>
      <c r="V44" s="5" t="s">
        <v>153</v>
      </c>
      <c r="W44" s="7" t="s">
        <v>96</v>
      </c>
      <c r="X44" s="5">
        <v>2</v>
      </c>
      <c r="Y44" s="5">
        <f>+X44*S44</f>
        <v>2.8000000000000003</v>
      </c>
      <c r="Z44" s="10" t="str">
        <f>IF(Y44&lt;=3,"ACEPTABLE",IF(AND(Y44&gt;3,Y44&lt;6),"MODERADO",IF(AND(Y44&gt;=6),"SIGNIFICATIVO")))</f>
        <v>ACEPTABLE</v>
      </c>
      <c r="AA44" s="5">
        <v>0</v>
      </c>
      <c r="AB44" s="5">
        <v>1</v>
      </c>
      <c r="AC44" s="5">
        <v>1</v>
      </c>
      <c r="AD44" s="5">
        <v>1</v>
      </c>
      <c r="AE44" s="5">
        <v>1</v>
      </c>
      <c r="AF44" s="5">
        <v>1</v>
      </c>
    </row>
    <row r="45" spans="1:32" ht="61.2" x14ac:dyDescent="0.2">
      <c r="A45" s="176"/>
      <c r="B45" s="172"/>
      <c r="C45" s="12" t="s">
        <v>24</v>
      </c>
      <c r="D45" s="12" t="s">
        <v>26</v>
      </c>
      <c r="E45" s="27">
        <f t="shared" si="2"/>
        <v>1</v>
      </c>
      <c r="F45" s="27">
        <f t="shared" si="3"/>
        <v>0</v>
      </c>
      <c r="G45" s="27">
        <v>0</v>
      </c>
      <c r="H45" s="9" t="s">
        <v>61</v>
      </c>
      <c r="I45" s="9" t="s">
        <v>62</v>
      </c>
      <c r="J45" s="4" t="s">
        <v>25</v>
      </c>
      <c r="K45" s="3" t="s">
        <v>126</v>
      </c>
      <c r="L45" s="3" t="s">
        <v>104</v>
      </c>
      <c r="M45" s="3" t="s">
        <v>232</v>
      </c>
      <c r="N45" s="5">
        <v>250</v>
      </c>
      <c r="O45" s="8">
        <f t="shared" si="16"/>
        <v>1</v>
      </c>
      <c r="P45" s="6" t="str">
        <f t="shared" si="17"/>
        <v>3</v>
      </c>
      <c r="Q45" s="5">
        <v>2</v>
      </c>
      <c r="R45" s="5">
        <v>1</v>
      </c>
      <c r="S45" s="5">
        <f>+(P45*0.2)+(Q45*0.5)+(R45*0.3)</f>
        <v>1.9000000000000001</v>
      </c>
      <c r="T45" s="6" t="str">
        <f>IF(S45&lt;=2,"BAJO",IF(AND(S45&gt;2,S45&lt;2.5),"MEDIO",IF(AND(S45&gt;=2.5),"ALTO")))</f>
        <v>BAJO</v>
      </c>
      <c r="U45" s="7" t="s">
        <v>100</v>
      </c>
      <c r="V45" s="5" t="s">
        <v>153</v>
      </c>
      <c r="W45" s="7" t="s">
        <v>78</v>
      </c>
      <c r="X45" s="5">
        <v>1</v>
      </c>
      <c r="Y45" s="5">
        <f>+X45*S45</f>
        <v>1.9000000000000001</v>
      </c>
      <c r="Z45" s="10" t="str">
        <f>IF(Y45&lt;=3,"ACEPTABLE",IF(AND(Y45&gt;3,Y45&lt;6),"MODERADO",IF(AND(Y45&gt;=6),"SIGNIFICATIVO")))</f>
        <v>ACEPTABLE</v>
      </c>
      <c r="AA45" s="5">
        <v>0</v>
      </c>
      <c r="AB45" s="5">
        <v>1</v>
      </c>
      <c r="AC45" s="5">
        <v>0</v>
      </c>
      <c r="AD45" s="5">
        <v>0</v>
      </c>
      <c r="AE45" s="5">
        <v>1</v>
      </c>
      <c r="AF45" s="5">
        <v>1</v>
      </c>
    </row>
    <row r="46" spans="1:32" ht="60.6" x14ac:dyDescent="0.2">
      <c r="A46" s="176"/>
      <c r="B46" s="172"/>
      <c r="C46" s="12" t="s">
        <v>24</v>
      </c>
      <c r="D46" s="12" t="s">
        <v>26</v>
      </c>
      <c r="E46" s="27">
        <f t="shared" si="2"/>
        <v>1</v>
      </c>
      <c r="F46" s="27">
        <f t="shared" si="3"/>
        <v>0</v>
      </c>
      <c r="G46" s="27">
        <v>0</v>
      </c>
      <c r="H46" s="9" t="s">
        <v>61</v>
      </c>
      <c r="I46" s="9" t="s">
        <v>87</v>
      </c>
      <c r="J46" s="4" t="s">
        <v>25</v>
      </c>
      <c r="K46" s="3" t="s">
        <v>64</v>
      </c>
      <c r="L46" s="3" t="s">
        <v>65</v>
      </c>
      <c r="M46" s="3" t="s">
        <v>221</v>
      </c>
      <c r="N46" s="5">
        <v>250</v>
      </c>
      <c r="O46" s="8">
        <f t="shared" si="16"/>
        <v>1</v>
      </c>
      <c r="P46" s="6" t="str">
        <f t="shared" si="17"/>
        <v>3</v>
      </c>
      <c r="Q46" s="5">
        <v>1</v>
      </c>
      <c r="R46" s="5">
        <v>1</v>
      </c>
      <c r="S46" s="5">
        <f>+(P46*0.2)+(Q46*0.5)+(R46*0.3)</f>
        <v>1.4000000000000001</v>
      </c>
      <c r="T46" s="6" t="str">
        <f>IF(S46&lt;=2,"BAJO",IF(AND(S46&gt;2,S46&lt;2.5),"MEDIO",IF(AND(S46&gt;=2.5),"ALTO")))</f>
        <v>BAJO</v>
      </c>
      <c r="U46" s="7" t="s">
        <v>88</v>
      </c>
      <c r="V46" s="5" t="s">
        <v>153</v>
      </c>
      <c r="W46" s="7" t="s">
        <v>83</v>
      </c>
      <c r="X46" s="5">
        <v>1</v>
      </c>
      <c r="Y46" s="5">
        <f>+X46*S46</f>
        <v>1.4000000000000001</v>
      </c>
      <c r="Z46" s="10" t="str">
        <f>IF(Y46&lt;=2,"ACEPTABLE",IF(AND(Y46&gt;2,Y46&lt;6),"MODERADO",IF(AND(Y46&gt;=6),"SIGNIFICATIVO")))</f>
        <v>ACEPTABLE</v>
      </c>
      <c r="AA46" s="5">
        <v>0</v>
      </c>
      <c r="AB46" s="5">
        <v>1</v>
      </c>
      <c r="AC46" s="5">
        <v>0</v>
      </c>
      <c r="AD46" s="5">
        <v>0</v>
      </c>
      <c r="AE46" s="5">
        <v>0</v>
      </c>
      <c r="AF46" s="5">
        <v>1</v>
      </c>
    </row>
    <row r="47" spans="1:32" ht="60.6" x14ac:dyDescent="0.2">
      <c r="A47" s="176"/>
      <c r="B47" s="172"/>
      <c r="C47" s="12" t="s">
        <v>24</v>
      </c>
      <c r="D47" s="12" t="s">
        <v>26</v>
      </c>
      <c r="E47" s="27">
        <f t="shared" si="2"/>
        <v>0</v>
      </c>
      <c r="F47" s="27">
        <f t="shared" si="3"/>
        <v>1</v>
      </c>
      <c r="G47" s="27">
        <v>0</v>
      </c>
      <c r="H47" s="9" t="s">
        <v>107</v>
      </c>
      <c r="I47" s="9" t="s">
        <v>106</v>
      </c>
      <c r="J47" s="4" t="s">
        <v>25</v>
      </c>
      <c r="K47" s="3" t="s">
        <v>108</v>
      </c>
      <c r="L47" s="3" t="s">
        <v>109</v>
      </c>
      <c r="M47" s="3" t="s">
        <v>221</v>
      </c>
      <c r="N47" s="5">
        <v>12</v>
      </c>
      <c r="O47" s="8">
        <f t="shared" si="16"/>
        <v>4.8000000000000001E-2</v>
      </c>
      <c r="P47" s="6" t="str">
        <f t="shared" si="17"/>
        <v>1</v>
      </c>
      <c r="Q47" s="5">
        <v>1</v>
      </c>
      <c r="R47" s="5">
        <v>1</v>
      </c>
      <c r="S47" s="5">
        <f>+(P47*0.2)+(Q47*0.5)+(R47*0.3)</f>
        <v>1</v>
      </c>
      <c r="T47" s="6" t="str">
        <f>IF(S47&lt;=2,"BAJO",IF(AND(S47&gt;2,S47&lt;2.5),"MEDIO",IF(AND(S47&gt;=2.5),"ALTO")))</f>
        <v>BAJO</v>
      </c>
      <c r="U47" s="7" t="s">
        <v>88</v>
      </c>
      <c r="V47" s="5" t="s">
        <v>153</v>
      </c>
      <c r="W47" s="7" t="s">
        <v>110</v>
      </c>
      <c r="X47" s="5">
        <v>2</v>
      </c>
      <c r="Y47" s="5">
        <f>+X47*S47</f>
        <v>2</v>
      </c>
      <c r="Z47" s="10" t="str">
        <f>IF(Y47&lt;=2,"ACEPTABLE",IF(AND(Y47&gt;2,Y47&lt;6),"MODERADO",IF(AND(Y47&gt;=6),"SIGNIFICATIVO")))</f>
        <v>ACEPTABLE</v>
      </c>
      <c r="AA47" s="5">
        <v>0</v>
      </c>
      <c r="AB47" s="5">
        <v>1</v>
      </c>
      <c r="AC47" s="5">
        <v>0</v>
      </c>
      <c r="AD47" s="5">
        <v>0</v>
      </c>
      <c r="AE47" s="5">
        <v>1</v>
      </c>
      <c r="AF47" s="5">
        <v>1</v>
      </c>
    </row>
    <row r="48" spans="1:32" ht="60.6" x14ac:dyDescent="0.2">
      <c r="A48" s="176"/>
      <c r="B48" s="172"/>
      <c r="C48" s="12" t="s">
        <v>0</v>
      </c>
      <c r="D48" s="12" t="s">
        <v>244</v>
      </c>
      <c r="E48" s="27">
        <f t="shared" si="2"/>
        <v>0</v>
      </c>
      <c r="F48" s="27">
        <f t="shared" si="3"/>
        <v>1</v>
      </c>
      <c r="G48" s="27">
        <v>0</v>
      </c>
      <c r="H48" s="9" t="s">
        <v>243</v>
      </c>
      <c r="I48" s="9" t="s">
        <v>245</v>
      </c>
      <c r="J48" s="4" t="s">
        <v>25</v>
      </c>
      <c r="K48" s="3" t="s">
        <v>241</v>
      </c>
      <c r="L48" s="3" t="s">
        <v>245</v>
      </c>
      <c r="M48" s="3" t="s">
        <v>231</v>
      </c>
      <c r="N48" s="5">
        <v>5</v>
      </c>
      <c r="O48" s="8">
        <f t="shared" si="16"/>
        <v>0.02</v>
      </c>
      <c r="P48" s="6" t="str">
        <f t="shared" si="17"/>
        <v>1</v>
      </c>
      <c r="Q48" s="5">
        <v>2</v>
      </c>
      <c r="R48" s="5">
        <v>3</v>
      </c>
      <c r="S48" s="5">
        <f t="shared" ref="S48:S53" si="18">+(P48*0.2)+(Q48*0.5)+(R48*0.3)</f>
        <v>2.0999999999999996</v>
      </c>
      <c r="T48" s="6" t="str">
        <f t="shared" ref="T48:T53" si="19">IF(S48&lt;=2,"BAJO",IF(AND(S48&gt;2,S48&lt;2.5),"MEDIO",IF(AND(S48&gt;=2.5),"ALTO")))</f>
        <v>MEDIO</v>
      </c>
      <c r="U48" s="7" t="s">
        <v>68</v>
      </c>
      <c r="V48" s="5" t="s">
        <v>153</v>
      </c>
      <c r="W48" s="7" t="s">
        <v>83</v>
      </c>
      <c r="X48" s="5">
        <v>1</v>
      </c>
      <c r="Y48" s="5">
        <f t="shared" ref="Y48:Y53" si="20">+X48*S48</f>
        <v>2.0999999999999996</v>
      </c>
      <c r="Z48" s="10" t="str">
        <f t="shared" ref="Z48:Z53" si="21">IF(Y48&lt;=3,"ACEPTABLE",IF(AND(Y48&gt;3,Y48&lt;6),"MODERADO",IF(AND(Y48&gt;=6),"SIGNIFICATIVO")))</f>
        <v>ACEPTABLE</v>
      </c>
      <c r="AA48" s="5">
        <v>0</v>
      </c>
      <c r="AB48" s="5">
        <v>1</v>
      </c>
      <c r="AC48" s="5">
        <v>0</v>
      </c>
      <c r="AD48" s="5">
        <v>0</v>
      </c>
      <c r="AE48" s="5">
        <v>0</v>
      </c>
      <c r="AF48" s="5">
        <v>0</v>
      </c>
    </row>
    <row r="49" spans="1:32" ht="61.2" x14ac:dyDescent="0.2">
      <c r="A49" s="176"/>
      <c r="B49" s="172"/>
      <c r="C49" s="12" t="s">
        <v>0</v>
      </c>
      <c r="D49" s="12" t="s">
        <v>244</v>
      </c>
      <c r="E49" s="27">
        <f t="shared" si="2"/>
        <v>0</v>
      </c>
      <c r="F49" s="27">
        <f t="shared" si="3"/>
        <v>1</v>
      </c>
      <c r="G49" s="27">
        <v>0</v>
      </c>
      <c r="H49" s="9" t="s">
        <v>246</v>
      </c>
      <c r="I49" s="9" t="s">
        <v>242</v>
      </c>
      <c r="J49" s="4" t="s">
        <v>25</v>
      </c>
      <c r="K49" s="3" t="s">
        <v>257</v>
      </c>
      <c r="L49" s="3" t="s">
        <v>265</v>
      </c>
      <c r="M49" s="3" t="s">
        <v>231</v>
      </c>
      <c r="N49" s="5">
        <v>1</v>
      </c>
      <c r="O49" s="8">
        <f t="shared" ref="O49:O53" si="22">+N49/250</f>
        <v>4.0000000000000001E-3</v>
      </c>
      <c r="P49" s="6" t="str">
        <f t="shared" ref="P49:P53" si="23">IF(O49&lt;=0.15,"1",IF(AND(O49&gt;0.15,O49&lt;0.3),"2",IF(AND(O49&gt;=0.3),"3")))</f>
        <v>1</v>
      </c>
      <c r="Q49" s="5">
        <v>2</v>
      </c>
      <c r="R49" s="5">
        <v>2</v>
      </c>
      <c r="S49" s="5">
        <f t="shared" si="18"/>
        <v>1.7999999999999998</v>
      </c>
      <c r="T49" s="6" t="str">
        <f t="shared" si="19"/>
        <v>BAJO</v>
      </c>
      <c r="U49" s="7" t="s">
        <v>68</v>
      </c>
      <c r="V49" s="5" t="s">
        <v>153</v>
      </c>
      <c r="W49" s="7" t="s">
        <v>83</v>
      </c>
      <c r="X49" s="5">
        <v>1</v>
      </c>
      <c r="Y49" s="5">
        <f t="shared" si="20"/>
        <v>1.7999999999999998</v>
      </c>
      <c r="Z49" s="10" t="str">
        <f t="shared" si="21"/>
        <v>ACEPTABLE</v>
      </c>
      <c r="AA49" s="5">
        <v>0</v>
      </c>
      <c r="AB49" s="5">
        <v>1</v>
      </c>
      <c r="AC49" s="5">
        <v>0</v>
      </c>
      <c r="AD49" s="5">
        <v>0</v>
      </c>
      <c r="AE49" s="5">
        <v>0</v>
      </c>
      <c r="AF49" s="5">
        <v>0</v>
      </c>
    </row>
    <row r="50" spans="1:32" ht="60.6" x14ac:dyDescent="0.2">
      <c r="A50" s="176"/>
      <c r="B50" s="172"/>
      <c r="C50" s="12" t="s">
        <v>0</v>
      </c>
      <c r="D50" s="12" t="s">
        <v>244</v>
      </c>
      <c r="E50" s="27">
        <f t="shared" si="2"/>
        <v>1</v>
      </c>
      <c r="F50" s="27">
        <f t="shared" si="3"/>
        <v>0</v>
      </c>
      <c r="G50" s="27">
        <v>0</v>
      </c>
      <c r="H50" s="9" t="s">
        <v>250</v>
      </c>
      <c r="I50" s="9" t="s">
        <v>242</v>
      </c>
      <c r="J50" s="4" t="s">
        <v>25</v>
      </c>
      <c r="K50" s="3" t="s">
        <v>261</v>
      </c>
      <c r="L50" s="3" t="s">
        <v>265</v>
      </c>
      <c r="M50" s="3" t="s">
        <v>231</v>
      </c>
      <c r="N50" s="5">
        <v>250</v>
      </c>
      <c r="O50" s="8">
        <f t="shared" si="22"/>
        <v>1</v>
      </c>
      <c r="P50" s="6" t="str">
        <f t="shared" si="23"/>
        <v>3</v>
      </c>
      <c r="Q50" s="5">
        <v>2</v>
      </c>
      <c r="R50" s="5">
        <v>2</v>
      </c>
      <c r="S50" s="5">
        <f t="shared" si="18"/>
        <v>2.2000000000000002</v>
      </c>
      <c r="T50" s="6" t="str">
        <f t="shared" si="19"/>
        <v>MEDIO</v>
      </c>
      <c r="U50" s="7" t="s">
        <v>68</v>
      </c>
      <c r="V50" s="5" t="s">
        <v>153</v>
      </c>
      <c r="W50" s="7" t="s">
        <v>83</v>
      </c>
      <c r="X50" s="5">
        <v>1</v>
      </c>
      <c r="Y50" s="5">
        <f t="shared" si="20"/>
        <v>2.2000000000000002</v>
      </c>
      <c r="Z50" s="10" t="str">
        <f t="shared" si="21"/>
        <v>ACEPTABLE</v>
      </c>
      <c r="AA50" s="5">
        <v>0</v>
      </c>
      <c r="AB50" s="5">
        <v>1</v>
      </c>
      <c r="AC50" s="5">
        <v>0</v>
      </c>
      <c r="AD50" s="5">
        <v>0</v>
      </c>
      <c r="AE50" s="5">
        <v>0</v>
      </c>
      <c r="AF50" s="5">
        <v>0</v>
      </c>
    </row>
    <row r="51" spans="1:32" ht="60.6" x14ac:dyDescent="0.2">
      <c r="A51" s="176"/>
      <c r="B51" s="172"/>
      <c r="C51" s="12" t="s">
        <v>24</v>
      </c>
      <c r="D51" s="12" t="s">
        <v>256</v>
      </c>
      <c r="E51" s="27">
        <f t="shared" si="2"/>
        <v>0</v>
      </c>
      <c r="F51" s="27">
        <f t="shared" si="3"/>
        <v>1</v>
      </c>
      <c r="G51" s="27">
        <v>0</v>
      </c>
      <c r="H51" s="9" t="s">
        <v>251</v>
      </c>
      <c r="I51" s="9" t="s">
        <v>242</v>
      </c>
      <c r="J51" s="4" t="s">
        <v>25</v>
      </c>
      <c r="K51" s="3" t="s">
        <v>262</v>
      </c>
      <c r="L51" s="3" t="s">
        <v>265</v>
      </c>
      <c r="M51" s="3" t="s">
        <v>231</v>
      </c>
      <c r="N51" s="5">
        <v>25</v>
      </c>
      <c r="O51" s="8">
        <f t="shared" si="22"/>
        <v>0.1</v>
      </c>
      <c r="P51" s="6" t="str">
        <f t="shared" si="23"/>
        <v>1</v>
      </c>
      <c r="Q51" s="5">
        <v>2</v>
      </c>
      <c r="R51" s="5">
        <v>2</v>
      </c>
      <c r="S51" s="5">
        <f t="shared" si="18"/>
        <v>1.7999999999999998</v>
      </c>
      <c r="T51" s="6" t="str">
        <f t="shared" si="19"/>
        <v>BAJO</v>
      </c>
      <c r="U51" s="7" t="s">
        <v>68</v>
      </c>
      <c r="V51" s="5" t="s">
        <v>153</v>
      </c>
      <c r="W51" s="7" t="s">
        <v>83</v>
      </c>
      <c r="X51" s="5">
        <v>1</v>
      </c>
      <c r="Y51" s="5">
        <f t="shared" si="20"/>
        <v>1.7999999999999998</v>
      </c>
      <c r="Z51" s="10" t="str">
        <f t="shared" si="21"/>
        <v>ACEPTABLE</v>
      </c>
      <c r="AA51" s="5">
        <v>0</v>
      </c>
      <c r="AB51" s="5">
        <v>1</v>
      </c>
      <c r="AC51" s="5">
        <v>0</v>
      </c>
      <c r="AD51" s="5">
        <v>0</v>
      </c>
      <c r="AE51" s="5">
        <v>0</v>
      </c>
      <c r="AF51" s="5">
        <v>0</v>
      </c>
    </row>
    <row r="52" spans="1:32" ht="61.2" x14ac:dyDescent="0.2">
      <c r="A52" s="176"/>
      <c r="B52" s="172"/>
      <c r="C52" s="12" t="s">
        <v>0</v>
      </c>
      <c r="D52" s="12" t="s">
        <v>244</v>
      </c>
      <c r="E52" s="27">
        <f t="shared" si="2"/>
        <v>0</v>
      </c>
      <c r="F52" s="27">
        <f t="shared" si="3"/>
        <v>1</v>
      </c>
      <c r="G52" s="27">
        <v>0</v>
      </c>
      <c r="H52" s="9" t="s">
        <v>252</v>
      </c>
      <c r="I52" s="9" t="s">
        <v>255</v>
      </c>
      <c r="J52" s="4" t="s">
        <v>25</v>
      </c>
      <c r="K52" s="3" t="s">
        <v>263</v>
      </c>
      <c r="L52" s="3" t="s">
        <v>265</v>
      </c>
      <c r="M52" s="3" t="s">
        <v>231</v>
      </c>
      <c r="N52" s="5">
        <v>1</v>
      </c>
      <c r="O52" s="8">
        <f t="shared" si="22"/>
        <v>4.0000000000000001E-3</v>
      </c>
      <c r="P52" s="6" t="str">
        <f t="shared" si="23"/>
        <v>1</v>
      </c>
      <c r="Q52" s="5">
        <v>2</v>
      </c>
      <c r="R52" s="5">
        <v>2</v>
      </c>
      <c r="S52" s="5">
        <f t="shared" si="18"/>
        <v>1.7999999999999998</v>
      </c>
      <c r="T52" s="6" t="str">
        <f t="shared" si="19"/>
        <v>BAJO</v>
      </c>
      <c r="U52" s="7" t="s">
        <v>68</v>
      </c>
      <c r="V52" s="5" t="s">
        <v>153</v>
      </c>
      <c r="W52" s="7" t="s">
        <v>83</v>
      </c>
      <c r="X52" s="5">
        <v>1</v>
      </c>
      <c r="Y52" s="5">
        <f t="shared" si="20"/>
        <v>1.7999999999999998</v>
      </c>
      <c r="Z52" s="10" t="str">
        <f t="shared" si="21"/>
        <v>ACEPTABLE</v>
      </c>
      <c r="AA52" s="5">
        <v>0</v>
      </c>
      <c r="AB52" s="5">
        <v>1</v>
      </c>
      <c r="AC52" s="5">
        <v>0</v>
      </c>
      <c r="AD52" s="5">
        <v>0</v>
      </c>
      <c r="AE52" s="5">
        <v>0</v>
      </c>
      <c r="AF52" s="5">
        <v>0</v>
      </c>
    </row>
    <row r="53" spans="1:32" ht="60.6" x14ac:dyDescent="0.2">
      <c r="A53" s="176"/>
      <c r="B53" s="172"/>
      <c r="C53" s="12" t="s">
        <v>24</v>
      </c>
      <c r="D53" s="12" t="s">
        <v>256</v>
      </c>
      <c r="E53" s="27">
        <f t="shared" si="2"/>
        <v>0</v>
      </c>
      <c r="F53" s="27">
        <f t="shared" si="3"/>
        <v>1</v>
      </c>
      <c r="G53" s="27">
        <v>0</v>
      </c>
      <c r="H53" s="9" t="s">
        <v>253</v>
      </c>
      <c r="I53" s="9" t="s">
        <v>242</v>
      </c>
      <c r="J53" s="4" t="s">
        <v>25</v>
      </c>
      <c r="K53" s="3" t="s">
        <v>264</v>
      </c>
      <c r="L53" s="3" t="s">
        <v>265</v>
      </c>
      <c r="M53" s="3" t="s">
        <v>231</v>
      </c>
      <c r="N53" s="5">
        <v>25</v>
      </c>
      <c r="O53" s="8">
        <f t="shared" si="22"/>
        <v>0.1</v>
      </c>
      <c r="P53" s="6" t="str">
        <f t="shared" si="23"/>
        <v>1</v>
      </c>
      <c r="Q53" s="5">
        <v>2</v>
      </c>
      <c r="R53" s="5">
        <v>2</v>
      </c>
      <c r="S53" s="5">
        <f t="shared" si="18"/>
        <v>1.7999999999999998</v>
      </c>
      <c r="T53" s="6" t="str">
        <f t="shared" si="19"/>
        <v>BAJO</v>
      </c>
      <c r="U53" s="7" t="s">
        <v>68</v>
      </c>
      <c r="V53" s="5" t="s">
        <v>153</v>
      </c>
      <c r="W53" s="7" t="s">
        <v>83</v>
      </c>
      <c r="X53" s="5">
        <v>1</v>
      </c>
      <c r="Y53" s="5">
        <f t="shared" si="20"/>
        <v>1.7999999999999998</v>
      </c>
      <c r="Z53" s="10" t="str">
        <f t="shared" si="21"/>
        <v>ACEPTABLE</v>
      </c>
      <c r="AA53" s="5">
        <v>0</v>
      </c>
      <c r="AB53" s="5">
        <v>1</v>
      </c>
      <c r="AC53" s="5">
        <v>0</v>
      </c>
      <c r="AD53" s="5">
        <v>0</v>
      </c>
      <c r="AE53" s="5">
        <v>0</v>
      </c>
      <c r="AF53" s="5">
        <v>0</v>
      </c>
    </row>
  </sheetData>
  <mergeCells count="48">
    <mergeCell ref="AD1:AF1"/>
    <mergeCell ref="B2:Z3"/>
    <mergeCell ref="AA2:AC2"/>
    <mergeCell ref="AD2:AF2"/>
    <mergeCell ref="AA3:AC3"/>
    <mergeCell ref="AD3:AF3"/>
    <mergeCell ref="AB6:AB7"/>
    <mergeCell ref="AD6:AD7"/>
    <mergeCell ref="AA4:AF5"/>
    <mergeCell ref="U5:Y5"/>
    <mergeCell ref="AA6:AA7"/>
    <mergeCell ref="Z5:Z7"/>
    <mergeCell ref="AE6:AE7"/>
    <mergeCell ref="AF6:AF7"/>
    <mergeCell ref="AC6:AC7"/>
    <mergeCell ref="Y6:Y7"/>
    <mergeCell ref="X6:X7"/>
    <mergeCell ref="A1:A3"/>
    <mergeCell ref="B1:Z1"/>
    <mergeCell ref="AA1:AC1"/>
    <mergeCell ref="A4:G4"/>
    <mergeCell ref="E5:G5"/>
    <mergeCell ref="U4:Z4"/>
    <mergeCell ref="N5:T5"/>
    <mergeCell ref="H4:T4"/>
    <mergeCell ref="Q6:Q7"/>
    <mergeCell ref="U6:V6"/>
    <mergeCell ref="W6:W7"/>
    <mergeCell ref="T6:T7"/>
    <mergeCell ref="H5:I5"/>
    <mergeCell ref="N6:P6"/>
    <mergeCell ref="S6:S7"/>
    <mergeCell ref="A9:A53"/>
    <mergeCell ref="B9:B53"/>
    <mergeCell ref="L6:L7"/>
    <mergeCell ref="R6:R7"/>
    <mergeCell ref="J5:M5"/>
    <mergeCell ref="A5:A7"/>
    <mergeCell ref="B5:B7"/>
    <mergeCell ref="H6:H7"/>
    <mergeCell ref="I6:I7"/>
    <mergeCell ref="J6:K6"/>
    <mergeCell ref="C5:C7"/>
    <mergeCell ref="E6:E7"/>
    <mergeCell ref="F6:F7"/>
    <mergeCell ref="G6:G7"/>
    <mergeCell ref="D5:D7"/>
    <mergeCell ref="M6:M7"/>
  </mergeCells>
  <conditionalFormatting sqref="P9:P53">
    <cfRule type="cellIs" dxfId="189" priority="4" operator="greaterThan">
      <formula>0</formula>
    </cfRule>
    <cfRule type="cellIs" dxfId="188" priority="5" stopIfTrue="1" operator="equal">
      <formula>"ALTO"</formula>
    </cfRule>
    <cfRule type="cellIs" dxfId="187" priority="6" stopIfTrue="1" operator="equal">
      <formula>"MEDIO"</formula>
    </cfRule>
    <cfRule type="cellIs" dxfId="186" priority="7" stopIfTrue="1" operator="equal">
      <formula>"BAJO"</formula>
    </cfRule>
  </conditionalFormatting>
  <conditionalFormatting sqref="T9:T53">
    <cfRule type="cellIs" dxfId="185" priority="8" stopIfTrue="1" operator="equal">
      <formula>"ALTO"</formula>
    </cfRule>
    <cfRule type="cellIs" dxfId="184" priority="9" stopIfTrue="1" operator="equal">
      <formula>"MEDIO"</formula>
    </cfRule>
    <cfRule type="cellIs" dxfId="183" priority="10" stopIfTrue="1" operator="equal">
      <formula>"BAJO"</formula>
    </cfRule>
  </conditionalFormatting>
  <conditionalFormatting sqref="Z9:Z53">
    <cfRule type="cellIs" dxfId="182" priority="1" stopIfTrue="1" operator="equal">
      <formula>"SIGNIFICATIVO"</formula>
    </cfRule>
    <cfRule type="cellIs" dxfId="181" priority="2" stopIfTrue="1" operator="equal">
      <formula>"MODERADO"</formula>
    </cfRule>
    <cfRule type="cellIs" dxfId="180" priority="3" stopIfTrue="1" operator="equal">
      <formula>"ACEPTABLE"</formula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"/>
  <dimension ref="A1:AF41"/>
  <sheetViews>
    <sheetView topLeftCell="Q1" zoomScaleNormal="100" zoomScaleSheetLayoutView="90" workbookViewId="0">
      <selection activeCell="H4" sqref="A4:XFD4"/>
    </sheetView>
  </sheetViews>
  <sheetFormatPr baseColWidth="10" defaultColWidth="11.44140625" defaultRowHeight="10.199999999999999" x14ac:dyDescent="0.2"/>
  <cols>
    <col min="1" max="1" width="19.88671875" style="1" customWidth="1"/>
    <col min="2" max="2" width="17.44140625" style="1" customWidth="1"/>
    <col min="3" max="3" width="16.33203125" style="1" bestFit="1" customWidth="1"/>
    <col min="4" max="4" width="38.88671875" style="1" customWidth="1"/>
    <col min="5" max="7" width="6.6640625" style="2" customWidth="1"/>
    <col min="8" max="8" width="24.5546875" style="1" customWidth="1"/>
    <col min="9" max="9" width="31.44140625" style="1" customWidth="1"/>
    <col min="10" max="10" width="20.6640625" style="1" customWidth="1"/>
    <col min="11" max="11" width="24.6640625" style="1" customWidth="1"/>
    <col min="12" max="13" width="16.332031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2" width="16.6640625" style="1" customWidth="1"/>
    <col min="23" max="23" width="8.33203125" style="1" customWidth="1"/>
    <col min="24" max="28" width="6.6640625" style="1" customWidth="1"/>
    <col min="29" max="16384" width="11.44140625" style="1"/>
  </cols>
  <sheetData>
    <row r="1" spans="1:32" s="18" customFormat="1" ht="31.5" customHeight="1" x14ac:dyDescent="0.4">
      <c r="A1" s="123"/>
      <c r="B1" s="124" t="s">
        <v>19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6"/>
      <c r="AA1" s="136" t="s">
        <v>15</v>
      </c>
      <c r="AB1" s="136"/>
      <c r="AC1" s="127"/>
      <c r="AD1" s="128" t="s">
        <v>344</v>
      </c>
      <c r="AE1" s="128"/>
      <c r="AF1" s="128"/>
    </row>
    <row r="2" spans="1:32" s="18" customFormat="1" ht="21.75" customHeight="1" x14ac:dyDescent="0.25">
      <c r="A2" s="123"/>
      <c r="B2" s="129" t="s">
        <v>16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1"/>
      <c r="AA2" s="136" t="s">
        <v>86</v>
      </c>
      <c r="AB2" s="136"/>
      <c r="AC2" s="127"/>
      <c r="AD2" s="137">
        <v>4</v>
      </c>
      <c r="AE2" s="138"/>
      <c r="AF2" s="139"/>
    </row>
    <row r="3" spans="1:32" s="18" customFormat="1" ht="25.5" customHeight="1" x14ac:dyDescent="0.25">
      <c r="A3" s="123"/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4"/>
      <c r="AA3" s="136" t="s">
        <v>17</v>
      </c>
      <c r="AB3" s="136"/>
      <c r="AC3" s="127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193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192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12</v>
      </c>
      <c r="J6" s="142" t="s">
        <v>179</v>
      </c>
      <c r="K6" s="142"/>
      <c r="L6" s="142" t="s">
        <v>188</v>
      </c>
      <c r="M6" s="173" t="s">
        <v>207</v>
      </c>
      <c r="N6" s="142" t="s">
        <v>181</v>
      </c>
      <c r="O6" s="142"/>
      <c r="P6" s="142"/>
      <c r="Q6" s="142" t="s">
        <v>190</v>
      </c>
      <c r="R6" s="142" t="s">
        <v>210</v>
      </c>
      <c r="S6" s="142" t="s">
        <v>184</v>
      </c>
      <c r="T6" s="142" t="s">
        <v>185</v>
      </c>
      <c r="U6" s="142" t="s">
        <v>194</v>
      </c>
      <c r="V6" s="142"/>
      <c r="W6" s="142" t="s">
        <v>202</v>
      </c>
      <c r="X6" s="142" t="s">
        <v>196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ht="112.5" customHeight="1" x14ac:dyDescent="0.2">
      <c r="A8" s="155" t="s">
        <v>123</v>
      </c>
      <c r="B8" s="172" t="s">
        <v>124</v>
      </c>
      <c r="C8" s="12" t="s">
        <v>0</v>
      </c>
      <c r="D8" s="12" t="s">
        <v>157</v>
      </c>
      <c r="E8" s="27">
        <f>IF(N8&gt;200,1,0)</f>
        <v>1</v>
      </c>
      <c r="F8" s="27">
        <f>IF(N8&lt;200,1,0)</f>
        <v>0</v>
      </c>
      <c r="G8" s="27">
        <v>0</v>
      </c>
      <c r="H8" s="9" t="s">
        <v>31</v>
      </c>
      <c r="I8" s="9" t="s">
        <v>42</v>
      </c>
      <c r="J8" s="4" t="s">
        <v>25</v>
      </c>
      <c r="K8" s="3" t="s">
        <v>35</v>
      </c>
      <c r="L8" s="3" t="s">
        <v>35</v>
      </c>
      <c r="M8" s="3" t="s">
        <v>234</v>
      </c>
      <c r="N8" s="5">
        <v>250</v>
      </c>
      <c r="O8" s="8">
        <f>+N8/250</f>
        <v>1</v>
      </c>
      <c r="P8" s="6" t="str">
        <f>IF(O8&lt;=0.15,"1",IF(AND(O8&gt;0.15,O8&lt;0.3),"2",IF(AND(O8&gt;=0.3),"3")))</f>
        <v>3</v>
      </c>
      <c r="Q8" s="5">
        <v>2</v>
      </c>
      <c r="R8" s="5">
        <v>1</v>
      </c>
      <c r="S8" s="5">
        <f t="shared" ref="S8:S19" si="0">+(P8*0.2)+(Q8*0.5)+(R8*0.3)</f>
        <v>1.9000000000000001</v>
      </c>
      <c r="T8" s="6" t="str">
        <f t="shared" ref="T8:T19" si="1">IF(S8&lt;=2,"BAJO",IF(AND(S8&gt;2,S8&lt;2.5),"MEDIO",IF(AND(S8&gt;=2.5),"ALTO")))</f>
        <v>BAJO</v>
      </c>
      <c r="U8" s="7" t="s">
        <v>349</v>
      </c>
      <c r="V8" s="5" t="s">
        <v>153</v>
      </c>
      <c r="W8" s="7" t="s">
        <v>54</v>
      </c>
      <c r="X8" s="5">
        <v>1</v>
      </c>
      <c r="Y8" s="5">
        <f>+X8*S8</f>
        <v>1.9000000000000001</v>
      </c>
      <c r="Z8" s="10" t="str">
        <f>IF(Y8&lt;=3,"ACEPTABLE",IF(AND(Y8&gt;3,Y8&lt;6),"MODERADO",IF(AND(Y8&gt;=6),"SIGNIFICATIVO")))</f>
        <v>ACEPTABLE</v>
      </c>
      <c r="AA8" s="5">
        <v>0</v>
      </c>
      <c r="AB8" s="5">
        <v>1</v>
      </c>
      <c r="AC8" s="5">
        <v>0</v>
      </c>
      <c r="AD8" s="5">
        <v>0</v>
      </c>
      <c r="AE8" s="5">
        <v>1</v>
      </c>
      <c r="AF8" s="5">
        <v>1</v>
      </c>
    </row>
    <row r="9" spans="1:32" ht="71.400000000000006" customHeight="1" x14ac:dyDescent="0.2">
      <c r="A9" s="155"/>
      <c r="B9" s="172"/>
      <c r="C9" s="12" t="s">
        <v>0</v>
      </c>
      <c r="D9" s="12" t="s">
        <v>157</v>
      </c>
      <c r="E9" s="27">
        <f t="shared" ref="E9:E41" si="2">IF(N9&gt;200,1,0)</f>
        <v>0</v>
      </c>
      <c r="F9" s="27">
        <f t="shared" ref="F9:F41" si="3">IF(N9&lt;200,1,0)</f>
        <v>1</v>
      </c>
      <c r="G9" s="27">
        <v>0</v>
      </c>
      <c r="H9" s="9" t="s">
        <v>31</v>
      </c>
      <c r="I9" s="9" t="s">
        <v>125</v>
      </c>
      <c r="J9" s="4" t="s">
        <v>25</v>
      </c>
      <c r="K9" s="3" t="s">
        <v>43</v>
      </c>
      <c r="L9" s="3" t="s">
        <v>69</v>
      </c>
      <c r="M9" s="3" t="s">
        <v>234</v>
      </c>
      <c r="N9" s="5">
        <v>3</v>
      </c>
      <c r="O9" s="8">
        <f t="shared" ref="O9:O27" si="4">+N9/250</f>
        <v>1.2E-2</v>
      </c>
      <c r="P9" s="6" t="str">
        <f t="shared" ref="P9:P27" si="5">IF(O9&lt;=0.15,"1",IF(AND(O9&gt;0.15,O9&lt;0.3),"2",IF(AND(O9&gt;=0.3),"3")))</f>
        <v>1</v>
      </c>
      <c r="Q9" s="5">
        <v>2</v>
      </c>
      <c r="R9" s="5">
        <v>2</v>
      </c>
      <c r="S9" s="5">
        <f t="shared" si="0"/>
        <v>1.7999999999999998</v>
      </c>
      <c r="T9" s="6" t="str">
        <f t="shared" si="1"/>
        <v>BAJO</v>
      </c>
      <c r="U9" s="7" t="s">
        <v>91</v>
      </c>
      <c r="V9" s="5" t="s">
        <v>153</v>
      </c>
      <c r="W9" s="7" t="s">
        <v>55</v>
      </c>
      <c r="X9" s="5">
        <v>1</v>
      </c>
      <c r="Y9" s="5">
        <f t="shared" ref="Y9:Y27" si="6">+X9*S9</f>
        <v>1.7999999999999998</v>
      </c>
      <c r="Z9" s="10" t="str">
        <f t="shared" ref="Z9:Z27" si="7"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1</v>
      </c>
      <c r="AE9" s="5">
        <v>1</v>
      </c>
      <c r="AF9" s="5">
        <v>1</v>
      </c>
    </row>
    <row r="10" spans="1:32" ht="61.2" x14ac:dyDescent="0.2">
      <c r="A10" s="155"/>
      <c r="B10" s="172"/>
      <c r="C10" s="12" t="s">
        <v>0</v>
      </c>
      <c r="D10" s="12" t="s">
        <v>157</v>
      </c>
      <c r="E10" s="27">
        <f t="shared" si="2"/>
        <v>1</v>
      </c>
      <c r="F10" s="27">
        <f t="shared" si="3"/>
        <v>0</v>
      </c>
      <c r="G10" s="27">
        <v>0</v>
      </c>
      <c r="H10" s="9" t="s">
        <v>31</v>
      </c>
      <c r="I10" s="9" t="s">
        <v>41</v>
      </c>
      <c r="J10" s="4" t="s">
        <v>25</v>
      </c>
      <c r="K10" s="3" t="s">
        <v>98</v>
      </c>
      <c r="L10" s="3" t="s">
        <v>104</v>
      </c>
      <c r="M10" s="3" t="s">
        <v>234</v>
      </c>
      <c r="N10" s="5">
        <v>250</v>
      </c>
      <c r="O10" s="8">
        <f t="shared" si="4"/>
        <v>1</v>
      </c>
      <c r="P10" s="6" t="str">
        <f t="shared" si="5"/>
        <v>3</v>
      </c>
      <c r="Q10" s="5">
        <v>1</v>
      </c>
      <c r="R10" s="5">
        <v>1</v>
      </c>
      <c r="S10" s="5">
        <f t="shared" si="0"/>
        <v>1.4000000000000001</v>
      </c>
      <c r="T10" s="6" t="str">
        <f t="shared" si="1"/>
        <v>BAJO</v>
      </c>
      <c r="U10" s="7" t="s">
        <v>99</v>
      </c>
      <c r="V10" s="5" t="s">
        <v>153</v>
      </c>
      <c r="W10" s="7" t="s">
        <v>96</v>
      </c>
      <c r="X10" s="5">
        <v>2</v>
      </c>
      <c r="Y10" s="5">
        <f t="shared" si="6"/>
        <v>2.8000000000000003</v>
      </c>
      <c r="Z10" s="10" t="str">
        <f t="shared" si="7"/>
        <v>ACEPTABLE</v>
      </c>
      <c r="AA10" s="5">
        <v>0</v>
      </c>
      <c r="AB10" s="5">
        <v>1</v>
      </c>
      <c r="AC10" s="5">
        <v>1</v>
      </c>
      <c r="AD10" s="5">
        <v>1</v>
      </c>
      <c r="AE10" s="5">
        <v>1</v>
      </c>
      <c r="AF10" s="5">
        <v>1</v>
      </c>
    </row>
    <row r="11" spans="1:32" ht="91.8" x14ac:dyDescent="0.2">
      <c r="A11" s="155"/>
      <c r="B11" s="172"/>
      <c r="C11" s="12" t="s">
        <v>0</v>
      </c>
      <c r="D11" s="12" t="s">
        <v>157</v>
      </c>
      <c r="E11" s="27">
        <f t="shared" si="2"/>
        <v>1</v>
      </c>
      <c r="F11" s="27">
        <f t="shared" si="3"/>
        <v>0</v>
      </c>
      <c r="G11" s="27">
        <v>0</v>
      </c>
      <c r="H11" s="9" t="s">
        <v>33</v>
      </c>
      <c r="I11" s="9" t="s">
        <v>56</v>
      </c>
      <c r="J11" s="4" t="s">
        <v>25</v>
      </c>
      <c r="K11" s="3" t="s">
        <v>39</v>
      </c>
      <c r="L11" s="3" t="s">
        <v>49</v>
      </c>
      <c r="M11" s="3" t="s">
        <v>232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22</v>
      </c>
      <c r="V11" s="5" t="s">
        <v>153</v>
      </c>
      <c r="W11" s="7" t="s">
        <v>85</v>
      </c>
      <c r="X11" s="5">
        <v>1</v>
      </c>
      <c r="Y11" s="5">
        <f t="shared" si="6"/>
        <v>1.4000000000000001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61.2" x14ac:dyDescent="0.2">
      <c r="A12" s="155"/>
      <c r="B12" s="172"/>
      <c r="C12" s="12" t="s">
        <v>0</v>
      </c>
      <c r="D12" s="12" t="s">
        <v>157</v>
      </c>
      <c r="E12" s="27">
        <f t="shared" si="2"/>
        <v>0</v>
      </c>
      <c r="F12" s="27">
        <f t="shared" si="3"/>
        <v>1</v>
      </c>
      <c r="G12" s="27">
        <v>0</v>
      </c>
      <c r="H12" s="9" t="s">
        <v>33</v>
      </c>
      <c r="I12" s="9" t="s">
        <v>57</v>
      </c>
      <c r="J12" s="4" t="s">
        <v>25</v>
      </c>
      <c r="K12" s="3" t="s">
        <v>37</v>
      </c>
      <c r="L12" s="3" t="s">
        <v>48</v>
      </c>
      <c r="M12" s="3" t="s">
        <v>232</v>
      </c>
      <c r="N12" s="5">
        <v>12</v>
      </c>
      <c r="O12" s="8">
        <f t="shared" si="4"/>
        <v>4.8000000000000001E-2</v>
      </c>
      <c r="P12" s="6" t="str">
        <f t="shared" si="5"/>
        <v>1</v>
      </c>
      <c r="Q12" s="5">
        <v>2</v>
      </c>
      <c r="R12" s="5">
        <v>2</v>
      </c>
      <c r="S12" s="5">
        <f t="shared" si="0"/>
        <v>1.7999999999999998</v>
      </c>
      <c r="T12" s="6" t="str">
        <f t="shared" si="1"/>
        <v>BAJO</v>
      </c>
      <c r="U12" s="7" t="s">
        <v>92</v>
      </c>
      <c r="V12" s="5" t="s">
        <v>153</v>
      </c>
      <c r="W12" s="7" t="s">
        <v>54</v>
      </c>
      <c r="X12" s="5">
        <v>1</v>
      </c>
      <c r="Y12" s="5">
        <f t="shared" si="6"/>
        <v>1.7999999999999998</v>
      </c>
      <c r="Z12" s="10" t="str">
        <f t="shared" si="7"/>
        <v>ACEPTABLE</v>
      </c>
      <c r="AA12" s="5">
        <v>0</v>
      </c>
      <c r="AB12" s="5">
        <v>1</v>
      </c>
      <c r="AC12" s="5">
        <v>0</v>
      </c>
      <c r="AD12" s="5">
        <v>1</v>
      </c>
      <c r="AE12" s="5">
        <v>1</v>
      </c>
      <c r="AF12" s="5">
        <v>1</v>
      </c>
    </row>
    <row r="13" spans="1:32" ht="71.400000000000006" customHeight="1" x14ac:dyDescent="0.2">
      <c r="A13" s="155"/>
      <c r="B13" s="172"/>
      <c r="C13" s="12" t="s">
        <v>0</v>
      </c>
      <c r="D13" s="12" t="s">
        <v>157</v>
      </c>
      <c r="E13" s="27">
        <f t="shared" si="2"/>
        <v>0</v>
      </c>
      <c r="F13" s="27">
        <f t="shared" si="3"/>
        <v>1</v>
      </c>
      <c r="G13" s="27">
        <v>0</v>
      </c>
      <c r="H13" s="9" t="s">
        <v>32</v>
      </c>
      <c r="I13" s="9" t="s">
        <v>58</v>
      </c>
      <c r="J13" s="4" t="s">
        <v>25</v>
      </c>
      <c r="K13" s="3" t="s">
        <v>37</v>
      </c>
      <c r="L13" s="3" t="s">
        <v>69</v>
      </c>
      <c r="M13" s="3" t="s">
        <v>221</v>
      </c>
      <c r="N13" s="5">
        <v>3</v>
      </c>
      <c r="O13" s="8">
        <f t="shared" si="4"/>
        <v>1.2E-2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91</v>
      </c>
      <c r="V13" s="5" t="s">
        <v>153</v>
      </c>
      <c r="W13" s="7" t="s">
        <v>55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1</v>
      </c>
      <c r="AD13" s="5">
        <v>1</v>
      </c>
      <c r="AE13" s="5">
        <v>1</v>
      </c>
      <c r="AF13" s="5">
        <v>1</v>
      </c>
    </row>
    <row r="14" spans="1:32" ht="61.2" x14ac:dyDescent="0.2">
      <c r="A14" s="155"/>
      <c r="B14" s="172"/>
      <c r="C14" s="12" t="s">
        <v>0</v>
      </c>
      <c r="D14" s="12" t="s">
        <v>157</v>
      </c>
      <c r="E14" s="27">
        <f t="shared" si="2"/>
        <v>1</v>
      </c>
      <c r="F14" s="27">
        <f t="shared" si="3"/>
        <v>0</v>
      </c>
      <c r="G14" s="27">
        <v>0</v>
      </c>
      <c r="H14" s="9" t="s">
        <v>61</v>
      </c>
      <c r="I14" s="9" t="s">
        <v>62</v>
      </c>
      <c r="J14" s="4" t="s">
        <v>25</v>
      </c>
      <c r="K14" s="3" t="s">
        <v>126</v>
      </c>
      <c r="L14" s="3" t="s">
        <v>104</v>
      </c>
      <c r="M14" s="3" t="s">
        <v>221</v>
      </c>
      <c r="N14" s="5">
        <v>250</v>
      </c>
      <c r="O14" s="8">
        <f t="shared" si="4"/>
        <v>1</v>
      </c>
      <c r="P14" s="6" t="str">
        <f t="shared" si="5"/>
        <v>3</v>
      </c>
      <c r="Q14" s="5">
        <v>2</v>
      </c>
      <c r="R14" s="5">
        <v>1</v>
      </c>
      <c r="S14" s="5">
        <f t="shared" si="0"/>
        <v>1.9000000000000001</v>
      </c>
      <c r="T14" s="6" t="str">
        <f t="shared" si="1"/>
        <v>BAJO</v>
      </c>
      <c r="U14" s="7" t="s">
        <v>59</v>
      </c>
      <c r="V14" s="5" t="s">
        <v>153</v>
      </c>
      <c r="W14" s="7" t="s">
        <v>78</v>
      </c>
      <c r="X14" s="5">
        <v>1</v>
      </c>
      <c r="Y14" s="5">
        <f t="shared" si="6"/>
        <v>1.9000000000000001</v>
      </c>
      <c r="Z14" s="10" t="str">
        <f t="shared" si="7"/>
        <v>ACEPTABLE</v>
      </c>
      <c r="AA14" s="5">
        <v>0</v>
      </c>
      <c r="AB14" s="5">
        <v>1</v>
      </c>
      <c r="AC14" s="5">
        <v>0</v>
      </c>
      <c r="AD14" s="5">
        <v>0</v>
      </c>
      <c r="AE14" s="5">
        <v>1</v>
      </c>
      <c r="AF14" s="5">
        <v>1</v>
      </c>
    </row>
    <row r="15" spans="1:32" ht="61.2" x14ac:dyDescent="0.2">
      <c r="A15" s="155"/>
      <c r="B15" s="172"/>
      <c r="C15" s="12" t="s">
        <v>0</v>
      </c>
      <c r="D15" s="12" t="s">
        <v>157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87</v>
      </c>
      <c r="J15" s="4" t="s">
        <v>25</v>
      </c>
      <c r="K15" s="3" t="s">
        <v>64</v>
      </c>
      <c r="L15" s="3" t="s">
        <v>65</v>
      </c>
      <c r="M15" s="3" t="s">
        <v>221</v>
      </c>
      <c r="N15" s="5">
        <v>250</v>
      </c>
      <c r="O15" s="8">
        <f t="shared" si="4"/>
        <v>1</v>
      </c>
      <c r="P15" s="6" t="str">
        <f t="shared" si="5"/>
        <v>3</v>
      </c>
      <c r="Q15" s="5">
        <v>1</v>
      </c>
      <c r="R15" s="5">
        <v>1</v>
      </c>
      <c r="S15" s="5">
        <f t="shared" si="0"/>
        <v>1.4000000000000001</v>
      </c>
      <c r="T15" s="6" t="str">
        <f t="shared" si="1"/>
        <v>BAJO</v>
      </c>
      <c r="U15" s="7" t="s">
        <v>88</v>
      </c>
      <c r="V15" s="5" t="s">
        <v>153</v>
      </c>
      <c r="W15" s="7" t="s">
        <v>83</v>
      </c>
      <c r="X15" s="5">
        <v>1</v>
      </c>
      <c r="Y15" s="5">
        <f t="shared" si="6"/>
        <v>1.4000000000000001</v>
      </c>
      <c r="Z15" s="10" t="str">
        <f>IF(Y15&lt;=2,"ACEPTABLE",IF(AND(Y15&gt;2,Y15&lt;6),"MODERADO",IF(AND(Y15&gt;=6),"SIGNIFICATIVO")))</f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0</v>
      </c>
      <c r="AF15" s="5">
        <v>1</v>
      </c>
    </row>
    <row r="16" spans="1:32" ht="61.2" x14ac:dyDescent="0.2">
      <c r="A16" s="155"/>
      <c r="B16" s="172"/>
      <c r="C16" s="12" t="s">
        <v>0</v>
      </c>
      <c r="D16" s="12" t="s">
        <v>157</v>
      </c>
      <c r="E16" s="27">
        <f t="shared" si="2"/>
        <v>0</v>
      </c>
      <c r="F16" s="27">
        <f t="shared" si="3"/>
        <v>1</v>
      </c>
      <c r="G16" s="27">
        <v>0</v>
      </c>
      <c r="H16" s="9" t="s">
        <v>63</v>
      </c>
      <c r="I16" s="9" t="s">
        <v>45</v>
      </c>
      <c r="J16" s="4" t="s">
        <v>25</v>
      </c>
      <c r="K16" s="3" t="s">
        <v>37</v>
      </c>
      <c r="L16" s="3" t="s">
        <v>97</v>
      </c>
      <c r="M16" s="3" t="s">
        <v>221</v>
      </c>
      <c r="N16" s="5">
        <v>52</v>
      </c>
      <c r="O16" s="8">
        <f t="shared" si="4"/>
        <v>0.20799999999999999</v>
      </c>
      <c r="P16" s="6" t="str">
        <f t="shared" si="5"/>
        <v>2</v>
      </c>
      <c r="Q16" s="5">
        <v>2</v>
      </c>
      <c r="R16" s="5">
        <v>1</v>
      </c>
      <c r="S16" s="5">
        <f t="shared" si="0"/>
        <v>1.7</v>
      </c>
      <c r="T16" s="6" t="str">
        <f t="shared" si="1"/>
        <v>BAJO</v>
      </c>
      <c r="U16" s="7" t="s">
        <v>93</v>
      </c>
      <c r="V16" s="5" t="s">
        <v>153</v>
      </c>
      <c r="W16" s="7" t="s">
        <v>83</v>
      </c>
      <c r="X16" s="5">
        <v>1</v>
      </c>
      <c r="Y16" s="5">
        <f t="shared" si="6"/>
        <v>1.7</v>
      </c>
      <c r="Z16" s="10" t="str">
        <f t="shared" si="7"/>
        <v>ACEPTABLE</v>
      </c>
      <c r="AA16" s="5">
        <v>1</v>
      </c>
      <c r="AB16" s="5">
        <v>1</v>
      </c>
      <c r="AC16" s="5">
        <v>1</v>
      </c>
      <c r="AD16" s="5">
        <v>1</v>
      </c>
      <c r="AE16" s="5">
        <v>1</v>
      </c>
      <c r="AF16" s="5">
        <v>1</v>
      </c>
    </row>
    <row r="17" spans="1:32" ht="61.2" x14ac:dyDescent="0.2">
      <c r="A17" s="155"/>
      <c r="B17" s="172"/>
      <c r="C17" s="12" t="s">
        <v>0</v>
      </c>
      <c r="D17" s="12" t="s">
        <v>157</v>
      </c>
      <c r="E17" s="27">
        <f t="shared" si="2"/>
        <v>1</v>
      </c>
      <c r="F17" s="27">
        <f t="shared" si="3"/>
        <v>0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126</v>
      </c>
      <c r="L17" s="3" t="s">
        <v>104</v>
      </c>
      <c r="M17" s="3" t="s">
        <v>221</v>
      </c>
      <c r="N17" s="5">
        <v>250</v>
      </c>
      <c r="O17" s="8">
        <f t="shared" si="4"/>
        <v>1</v>
      </c>
      <c r="P17" s="6" t="str">
        <f t="shared" si="5"/>
        <v>3</v>
      </c>
      <c r="Q17" s="5">
        <v>2</v>
      </c>
      <c r="R17" s="5">
        <v>1</v>
      </c>
      <c r="S17" s="5">
        <f t="shared" si="0"/>
        <v>1.9000000000000001</v>
      </c>
      <c r="T17" s="6" t="str">
        <f t="shared" si="1"/>
        <v>BAJO</v>
      </c>
      <c r="U17" s="7" t="s">
        <v>59</v>
      </c>
      <c r="V17" s="5" t="s">
        <v>153</v>
      </c>
      <c r="W17" s="7" t="s">
        <v>78</v>
      </c>
      <c r="X17" s="5">
        <v>1</v>
      </c>
      <c r="Y17" s="5">
        <f t="shared" si="6"/>
        <v>1.9000000000000001</v>
      </c>
      <c r="Z17" s="10" t="str">
        <f t="shared" si="7"/>
        <v>ACEPTABLE</v>
      </c>
      <c r="AA17" s="5">
        <v>0</v>
      </c>
      <c r="AB17" s="5">
        <v>1</v>
      </c>
      <c r="AC17" s="5">
        <v>0</v>
      </c>
      <c r="AD17" s="5">
        <v>0</v>
      </c>
      <c r="AE17" s="5">
        <v>1</v>
      </c>
      <c r="AF17" s="5">
        <v>1</v>
      </c>
    </row>
    <row r="18" spans="1:32" ht="61.2" x14ac:dyDescent="0.2">
      <c r="A18" s="155"/>
      <c r="B18" s="172"/>
      <c r="C18" s="12" t="s">
        <v>0</v>
      </c>
      <c r="D18" s="12" t="s">
        <v>157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63</v>
      </c>
      <c r="J18" s="4" t="s">
        <v>25</v>
      </c>
      <c r="K18" s="3" t="s">
        <v>66</v>
      </c>
      <c r="L18" s="3" t="s">
        <v>67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1</v>
      </c>
      <c r="R18" s="5">
        <v>1</v>
      </c>
      <c r="S18" s="5">
        <f t="shared" si="0"/>
        <v>1.4000000000000001</v>
      </c>
      <c r="T18" s="6" t="str">
        <f t="shared" si="1"/>
        <v>BAJO</v>
      </c>
      <c r="U18" s="7" t="s">
        <v>68</v>
      </c>
      <c r="V18" s="5" t="s">
        <v>153</v>
      </c>
      <c r="W18" s="7" t="s">
        <v>83</v>
      </c>
      <c r="X18" s="5">
        <v>1</v>
      </c>
      <c r="Y18" s="5">
        <f t="shared" si="6"/>
        <v>1.4000000000000001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0</v>
      </c>
      <c r="AF18" s="5">
        <v>0</v>
      </c>
    </row>
    <row r="19" spans="1:32" ht="122.4" customHeight="1" x14ac:dyDescent="0.2">
      <c r="A19" s="155"/>
      <c r="B19" s="172"/>
      <c r="C19" s="12" t="s">
        <v>0</v>
      </c>
      <c r="D19" s="12" t="s">
        <v>148</v>
      </c>
      <c r="E19" s="27">
        <f t="shared" si="2"/>
        <v>1</v>
      </c>
      <c r="F19" s="27">
        <f t="shared" si="3"/>
        <v>0</v>
      </c>
      <c r="G19" s="27">
        <v>0</v>
      </c>
      <c r="H19" s="9" t="s">
        <v>239</v>
      </c>
      <c r="I19" s="9" t="s">
        <v>240</v>
      </c>
      <c r="J19" s="4" t="s">
        <v>25</v>
      </c>
      <c r="K19" s="3" t="s">
        <v>66</v>
      </c>
      <c r="L19" s="3" t="s">
        <v>238</v>
      </c>
      <c r="M19" s="3" t="s">
        <v>231</v>
      </c>
      <c r="N19" s="5">
        <v>250</v>
      </c>
      <c r="O19" s="8">
        <f>+N19/250</f>
        <v>1</v>
      </c>
      <c r="P19" s="6" t="str">
        <f>IF(O19&lt;=0.15,"1",IF(AND(O19&gt;0.15,O19&lt;0.3),"2",IF(AND(O19&gt;=0.3),"3")))</f>
        <v>3</v>
      </c>
      <c r="Q19" s="5">
        <v>1</v>
      </c>
      <c r="R19" s="5">
        <v>2</v>
      </c>
      <c r="S19" s="5">
        <f t="shared" si="0"/>
        <v>1.7000000000000002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1.7000000000000002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92.4" customHeight="1" x14ac:dyDescent="0.2">
      <c r="A20" s="155"/>
      <c r="B20" s="172"/>
      <c r="C20" s="12" t="s">
        <v>24</v>
      </c>
      <c r="D20" s="12" t="s">
        <v>158</v>
      </c>
      <c r="E20" s="27">
        <f t="shared" si="2"/>
        <v>1</v>
      </c>
      <c r="F20" s="27">
        <f t="shared" si="3"/>
        <v>0</v>
      </c>
      <c r="G20" s="27">
        <v>0</v>
      </c>
      <c r="H20" s="9" t="s">
        <v>34</v>
      </c>
      <c r="I20" s="9" t="s">
        <v>95</v>
      </c>
      <c r="J20" s="4" t="s">
        <v>25</v>
      </c>
      <c r="K20" s="3" t="s">
        <v>35</v>
      </c>
      <c r="L20" s="3" t="s">
        <v>50</v>
      </c>
      <c r="M20" s="3" t="s">
        <v>235</v>
      </c>
      <c r="N20" s="5">
        <v>250</v>
      </c>
      <c r="O20" s="8">
        <f t="shared" si="4"/>
        <v>1</v>
      </c>
      <c r="P20" s="6" t="str">
        <f t="shared" si="5"/>
        <v>3</v>
      </c>
      <c r="Q20" s="5">
        <v>2</v>
      </c>
      <c r="R20" s="5">
        <v>1</v>
      </c>
      <c r="S20" s="5">
        <f t="shared" ref="S20:S27" si="8">+(P20*0.2)+(Q20*0.5)+(R20*0.3)</f>
        <v>1.9000000000000001</v>
      </c>
      <c r="T20" s="6" t="str">
        <f t="shared" ref="T20:T27" si="9">IF(S20&lt;=2,"BAJO",IF(AND(S20&gt;2,S20&lt;2.5),"MEDIO",IF(AND(S20&gt;=2.5),"ALTO")))</f>
        <v>BAJO</v>
      </c>
      <c r="U20" s="7" t="s">
        <v>94</v>
      </c>
      <c r="V20" s="5" t="s">
        <v>153</v>
      </c>
      <c r="W20" s="7" t="s">
        <v>84</v>
      </c>
      <c r="X20" s="5">
        <v>1</v>
      </c>
      <c r="Y20" s="5">
        <f t="shared" si="6"/>
        <v>1.9000000000000001</v>
      </c>
      <c r="Z20" s="10" t="str">
        <f t="shared" si="7"/>
        <v>ACEPTABLE</v>
      </c>
      <c r="AA20" s="5">
        <v>1</v>
      </c>
      <c r="AB20" s="5">
        <v>1</v>
      </c>
      <c r="AC20" s="5">
        <v>0</v>
      </c>
      <c r="AD20" s="5">
        <v>0</v>
      </c>
      <c r="AE20" s="5">
        <v>1</v>
      </c>
      <c r="AF20" s="5">
        <v>1</v>
      </c>
    </row>
    <row r="21" spans="1:32" ht="61.2" x14ac:dyDescent="0.2">
      <c r="A21" s="155"/>
      <c r="B21" s="172"/>
      <c r="C21" s="12" t="s">
        <v>24</v>
      </c>
      <c r="D21" s="12" t="s">
        <v>158</v>
      </c>
      <c r="E21" s="27">
        <f t="shared" si="2"/>
        <v>1</v>
      </c>
      <c r="F21" s="27">
        <f t="shared" si="3"/>
        <v>0</v>
      </c>
      <c r="G21" s="27">
        <v>0</v>
      </c>
      <c r="H21" s="9" t="s">
        <v>34</v>
      </c>
      <c r="I21" s="9" t="s">
        <v>36</v>
      </c>
      <c r="J21" s="4" t="s">
        <v>25</v>
      </c>
      <c r="K21" s="3" t="s">
        <v>44</v>
      </c>
      <c r="L21" s="3" t="s">
        <v>51</v>
      </c>
      <c r="M21" s="3" t="s">
        <v>235</v>
      </c>
      <c r="N21" s="5">
        <v>250</v>
      </c>
      <c r="O21" s="8">
        <f t="shared" si="4"/>
        <v>1</v>
      </c>
      <c r="P21" s="6" t="str">
        <f t="shared" si="5"/>
        <v>3</v>
      </c>
      <c r="Q21" s="5">
        <v>2</v>
      </c>
      <c r="R21" s="5">
        <v>2</v>
      </c>
      <c r="S21" s="5">
        <f t="shared" si="8"/>
        <v>2.2000000000000002</v>
      </c>
      <c r="T21" s="6" t="str">
        <f t="shared" si="9"/>
        <v>MEDIO</v>
      </c>
      <c r="U21" s="7" t="s">
        <v>80</v>
      </c>
      <c r="V21" s="5" t="s">
        <v>153</v>
      </c>
      <c r="W21" s="7" t="s">
        <v>82</v>
      </c>
      <c r="X21" s="5">
        <v>1</v>
      </c>
      <c r="Y21" s="5">
        <f t="shared" si="6"/>
        <v>2.2000000000000002</v>
      </c>
      <c r="Z21" s="10" t="str">
        <f t="shared" si="7"/>
        <v>ACEPTABLE</v>
      </c>
      <c r="AA21" s="5">
        <v>1</v>
      </c>
      <c r="AB21" s="5">
        <v>1</v>
      </c>
      <c r="AC21" s="5">
        <v>0</v>
      </c>
      <c r="AD21" s="5">
        <v>0</v>
      </c>
      <c r="AE21" s="5">
        <v>1</v>
      </c>
      <c r="AF21" s="5">
        <v>1</v>
      </c>
    </row>
    <row r="22" spans="1:32" ht="71.400000000000006" customHeight="1" x14ac:dyDescent="0.2">
      <c r="A22" s="155"/>
      <c r="B22" s="172"/>
      <c r="C22" s="12" t="s">
        <v>24</v>
      </c>
      <c r="D22" s="12" t="s">
        <v>158</v>
      </c>
      <c r="E22" s="27">
        <f t="shared" si="2"/>
        <v>0</v>
      </c>
      <c r="F22" s="27">
        <f t="shared" si="3"/>
        <v>1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37</v>
      </c>
      <c r="L22" s="3" t="s">
        <v>77</v>
      </c>
      <c r="M22" s="3" t="s">
        <v>232</v>
      </c>
      <c r="N22" s="5">
        <v>1</v>
      </c>
      <c r="O22" s="8">
        <f t="shared" si="4"/>
        <v>4.0000000000000001E-3</v>
      </c>
      <c r="P22" s="6" t="str">
        <f t="shared" si="5"/>
        <v>1</v>
      </c>
      <c r="Q22" s="5">
        <v>2</v>
      </c>
      <c r="R22" s="5">
        <v>2</v>
      </c>
      <c r="S22" s="5">
        <f t="shared" si="8"/>
        <v>1.7999999999999998</v>
      </c>
      <c r="T22" s="6" t="str">
        <f t="shared" si="9"/>
        <v>BAJO</v>
      </c>
      <c r="U22" s="7" t="s">
        <v>91</v>
      </c>
      <c r="V22" s="5" t="s">
        <v>153</v>
      </c>
      <c r="W22" s="7" t="s">
        <v>81</v>
      </c>
      <c r="X22" s="5">
        <v>1</v>
      </c>
      <c r="Y22" s="5">
        <f t="shared" si="6"/>
        <v>1.7999999999999998</v>
      </c>
      <c r="Z22" s="10" t="str">
        <f t="shared" si="7"/>
        <v>ACEPTABLE</v>
      </c>
      <c r="AA22" s="5">
        <v>0</v>
      </c>
      <c r="AB22" s="5">
        <v>1</v>
      </c>
      <c r="AC22" s="5">
        <v>0</v>
      </c>
      <c r="AD22" s="5">
        <v>1</v>
      </c>
      <c r="AE22" s="5">
        <v>1</v>
      </c>
      <c r="AF22" s="5">
        <v>1</v>
      </c>
    </row>
    <row r="23" spans="1:32" ht="71.25" customHeight="1" x14ac:dyDescent="0.2">
      <c r="A23" s="155"/>
      <c r="B23" s="172"/>
      <c r="C23" s="12" t="s">
        <v>24</v>
      </c>
      <c r="D23" s="12" t="s">
        <v>158</v>
      </c>
      <c r="E23" s="27">
        <f t="shared" si="2"/>
        <v>0</v>
      </c>
      <c r="F23" s="27">
        <f t="shared" si="3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38</v>
      </c>
      <c r="L23" s="3" t="s">
        <v>52</v>
      </c>
      <c r="M23" s="3" t="s">
        <v>221</v>
      </c>
      <c r="N23" s="5">
        <v>1</v>
      </c>
      <c r="O23" s="8">
        <f t="shared" si="4"/>
        <v>4.0000000000000001E-3</v>
      </c>
      <c r="P23" s="6" t="str">
        <f t="shared" si="5"/>
        <v>1</v>
      </c>
      <c r="Q23" s="5">
        <v>2</v>
      </c>
      <c r="R23" s="5">
        <v>2</v>
      </c>
      <c r="S23" s="5">
        <f t="shared" si="8"/>
        <v>1.7999999999999998</v>
      </c>
      <c r="T23" s="6" t="str">
        <f t="shared" si="9"/>
        <v>BAJO</v>
      </c>
      <c r="U23" s="7" t="s">
        <v>90</v>
      </c>
      <c r="V23" s="5" t="s">
        <v>153</v>
      </c>
      <c r="W23" s="7" t="s">
        <v>81</v>
      </c>
      <c r="X23" s="5">
        <v>1</v>
      </c>
      <c r="Y23" s="5">
        <f t="shared" si="6"/>
        <v>1.7999999999999998</v>
      </c>
      <c r="Z23" s="10" t="str">
        <f t="shared" si="7"/>
        <v>ACEPTABLE</v>
      </c>
      <c r="AA23" s="5">
        <v>0</v>
      </c>
      <c r="AB23" s="5">
        <v>1</v>
      </c>
      <c r="AC23" s="5">
        <v>1</v>
      </c>
      <c r="AD23" s="5">
        <v>1</v>
      </c>
      <c r="AE23" s="5">
        <v>0</v>
      </c>
      <c r="AF23" s="5">
        <v>1</v>
      </c>
    </row>
    <row r="24" spans="1:32" ht="60.6" x14ac:dyDescent="0.2">
      <c r="A24" s="155"/>
      <c r="B24" s="172"/>
      <c r="C24" s="12" t="s">
        <v>24</v>
      </c>
      <c r="D24" s="12" t="s">
        <v>158</v>
      </c>
      <c r="E24" s="27">
        <f t="shared" si="2"/>
        <v>0</v>
      </c>
      <c r="F24" s="27">
        <f t="shared" si="3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40</v>
      </c>
      <c r="L24" s="3" t="s">
        <v>60</v>
      </c>
      <c r="M24" s="3" t="s">
        <v>221</v>
      </c>
      <c r="N24" s="5">
        <v>1</v>
      </c>
      <c r="O24" s="8">
        <f t="shared" si="4"/>
        <v>4.0000000000000001E-3</v>
      </c>
      <c r="P24" s="6" t="str">
        <f t="shared" si="5"/>
        <v>1</v>
      </c>
      <c r="Q24" s="5">
        <v>3</v>
      </c>
      <c r="R24" s="5">
        <v>3</v>
      </c>
      <c r="S24" s="5">
        <f t="shared" si="8"/>
        <v>2.5999999999999996</v>
      </c>
      <c r="T24" s="6" t="str">
        <f t="shared" si="9"/>
        <v>ALTO</v>
      </c>
      <c r="U24" s="7" t="s">
        <v>70</v>
      </c>
      <c r="V24" s="5" t="s">
        <v>153</v>
      </c>
      <c r="W24" s="7" t="s">
        <v>79</v>
      </c>
      <c r="X24" s="5">
        <v>1</v>
      </c>
      <c r="Y24" s="5">
        <f t="shared" si="6"/>
        <v>2.5999999999999996</v>
      </c>
      <c r="Z24" s="10" t="str">
        <f t="shared" si="7"/>
        <v>ACEPTABLE</v>
      </c>
      <c r="AA24" s="5">
        <v>1</v>
      </c>
      <c r="AB24" s="5">
        <v>1</v>
      </c>
      <c r="AC24" s="5">
        <v>0</v>
      </c>
      <c r="AD24" s="5">
        <v>0</v>
      </c>
      <c r="AE24" s="5">
        <v>1</v>
      </c>
      <c r="AF24" s="5">
        <v>1</v>
      </c>
    </row>
    <row r="25" spans="1:32" ht="69" customHeight="1" x14ac:dyDescent="0.2">
      <c r="A25" s="155"/>
      <c r="B25" s="172"/>
      <c r="C25" s="12" t="s">
        <v>24</v>
      </c>
      <c r="D25" s="12" t="s">
        <v>158</v>
      </c>
      <c r="E25" s="27">
        <f t="shared" si="2"/>
        <v>0</v>
      </c>
      <c r="F25" s="27">
        <f t="shared" si="3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37</v>
      </c>
      <c r="L25" s="3" t="s">
        <v>71</v>
      </c>
      <c r="M25" s="3" t="s">
        <v>221</v>
      </c>
      <c r="N25" s="5">
        <v>2</v>
      </c>
      <c r="O25" s="8">
        <f t="shared" si="4"/>
        <v>8.0000000000000002E-3</v>
      </c>
      <c r="P25" s="6" t="str">
        <f t="shared" si="5"/>
        <v>1</v>
      </c>
      <c r="Q25" s="5">
        <v>1</v>
      </c>
      <c r="R25" s="5">
        <v>1</v>
      </c>
      <c r="S25" s="5">
        <f t="shared" si="8"/>
        <v>1</v>
      </c>
      <c r="T25" s="6" t="str">
        <f t="shared" si="9"/>
        <v>BAJO</v>
      </c>
      <c r="U25" s="7" t="s">
        <v>90</v>
      </c>
      <c r="V25" s="5" t="s">
        <v>153</v>
      </c>
      <c r="W25" s="7" t="s">
        <v>84</v>
      </c>
      <c r="X25" s="5">
        <v>1</v>
      </c>
      <c r="Y25" s="5">
        <f t="shared" si="6"/>
        <v>1</v>
      </c>
      <c r="Z25" s="10" t="str">
        <f t="shared" si="7"/>
        <v>ACEPTABLE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1</v>
      </c>
    </row>
    <row r="26" spans="1:32" ht="51" customHeight="1" x14ac:dyDescent="0.2">
      <c r="A26" s="155"/>
      <c r="B26" s="172"/>
      <c r="C26" s="12" t="s">
        <v>24</v>
      </c>
      <c r="D26" s="12" t="s">
        <v>158</v>
      </c>
      <c r="E26" s="27">
        <f t="shared" si="2"/>
        <v>0</v>
      </c>
      <c r="F26" s="27">
        <f t="shared" si="3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72</v>
      </c>
      <c r="M26" s="3" t="s">
        <v>221</v>
      </c>
      <c r="N26" s="5">
        <v>3</v>
      </c>
      <c r="O26" s="8">
        <f t="shared" si="4"/>
        <v>1.2E-2</v>
      </c>
      <c r="P26" s="6" t="str">
        <f t="shared" si="5"/>
        <v>1</v>
      </c>
      <c r="Q26" s="5">
        <v>1</v>
      </c>
      <c r="R26" s="5">
        <v>1</v>
      </c>
      <c r="S26" s="5">
        <f t="shared" si="8"/>
        <v>1</v>
      </c>
      <c r="T26" s="6" t="str">
        <f t="shared" si="9"/>
        <v>BAJO</v>
      </c>
      <c r="U26" s="7" t="s">
        <v>90</v>
      </c>
      <c r="V26" s="5" t="s">
        <v>153</v>
      </c>
      <c r="W26" s="7" t="s">
        <v>84</v>
      </c>
      <c r="X26" s="5">
        <v>1</v>
      </c>
      <c r="Y26" s="5">
        <f t="shared" si="6"/>
        <v>1</v>
      </c>
      <c r="Z26" s="10" t="str">
        <f t="shared" si="7"/>
        <v>ACEPTABLE</v>
      </c>
      <c r="AA26" s="5">
        <v>0</v>
      </c>
      <c r="AB26" s="5">
        <v>0</v>
      </c>
      <c r="AC26" s="5">
        <v>1</v>
      </c>
      <c r="AD26" s="5">
        <v>1</v>
      </c>
      <c r="AE26" s="5">
        <v>0</v>
      </c>
      <c r="AF26" s="5">
        <v>1</v>
      </c>
    </row>
    <row r="27" spans="1:32" ht="71.400000000000006" customHeight="1" x14ac:dyDescent="0.2">
      <c r="A27" s="155"/>
      <c r="B27" s="172"/>
      <c r="C27" s="12" t="s">
        <v>24</v>
      </c>
      <c r="D27" s="12" t="s">
        <v>158</v>
      </c>
      <c r="E27" s="27">
        <f t="shared" si="2"/>
        <v>0</v>
      </c>
      <c r="F27" s="27">
        <f t="shared" si="3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38</v>
      </c>
      <c r="L27" s="3" t="s">
        <v>73</v>
      </c>
      <c r="M27" s="3" t="s">
        <v>221</v>
      </c>
      <c r="N27" s="5">
        <v>1</v>
      </c>
      <c r="O27" s="8">
        <f t="shared" si="4"/>
        <v>4.0000000000000001E-3</v>
      </c>
      <c r="P27" s="6" t="str">
        <f t="shared" si="5"/>
        <v>1</v>
      </c>
      <c r="Q27" s="5">
        <v>1</v>
      </c>
      <c r="R27" s="5">
        <v>1</v>
      </c>
      <c r="S27" s="5">
        <f t="shared" si="8"/>
        <v>1</v>
      </c>
      <c r="T27" s="6" t="str">
        <f t="shared" si="9"/>
        <v>BAJO</v>
      </c>
      <c r="U27" s="7" t="s">
        <v>91</v>
      </c>
      <c r="V27" s="5" t="s">
        <v>153</v>
      </c>
      <c r="W27" s="7" t="s">
        <v>84</v>
      </c>
      <c r="X27" s="5">
        <v>1</v>
      </c>
      <c r="Y27" s="5">
        <f t="shared" si="6"/>
        <v>1</v>
      </c>
      <c r="Z27" s="10" t="str">
        <f t="shared" si="7"/>
        <v>ACEPTABLE</v>
      </c>
      <c r="AA27" s="5">
        <v>0</v>
      </c>
      <c r="AB27" s="5">
        <v>0</v>
      </c>
      <c r="AC27" s="5">
        <v>0</v>
      </c>
      <c r="AD27" s="5">
        <v>1</v>
      </c>
      <c r="AE27" s="5">
        <v>1</v>
      </c>
      <c r="AF27" s="5">
        <v>1</v>
      </c>
    </row>
    <row r="28" spans="1:32" ht="60.6" x14ac:dyDescent="0.2">
      <c r="A28" s="155"/>
      <c r="B28" s="172"/>
      <c r="C28" s="12" t="s">
        <v>24</v>
      </c>
      <c r="D28" s="12" t="s">
        <v>158</v>
      </c>
      <c r="E28" s="27">
        <f t="shared" si="2"/>
        <v>1</v>
      </c>
      <c r="F28" s="27">
        <f t="shared" si="3"/>
        <v>0</v>
      </c>
      <c r="G28" s="27">
        <v>0</v>
      </c>
      <c r="H28" s="9" t="s">
        <v>31</v>
      </c>
      <c r="I28" s="9" t="s">
        <v>41</v>
      </c>
      <c r="J28" s="4" t="s">
        <v>25</v>
      </c>
      <c r="K28" s="3" t="s">
        <v>126</v>
      </c>
      <c r="L28" s="3" t="s">
        <v>104</v>
      </c>
      <c r="M28" s="3" t="s">
        <v>221</v>
      </c>
      <c r="N28" s="5">
        <v>250</v>
      </c>
      <c r="O28" s="8">
        <f t="shared" ref="O28:O33" si="10">+N28/250</f>
        <v>1</v>
      </c>
      <c r="P28" s="6" t="str">
        <f t="shared" ref="P28:P33" si="11">IF(O28&lt;=0.15,"1",IF(AND(O28&gt;0.15,O28&lt;0.3),"2",IF(AND(O28&gt;=0.3),"3")))</f>
        <v>3</v>
      </c>
      <c r="Q28" s="5">
        <v>1</v>
      </c>
      <c r="R28" s="5">
        <v>1</v>
      </c>
      <c r="S28" s="5">
        <f>+(P28*0.2)+(Q28*0.5)+(R28*0.3)</f>
        <v>1.4000000000000001</v>
      </c>
      <c r="T28" s="6" t="str">
        <f>IF(S28&lt;=2,"BAJO",IF(AND(S28&gt;2,S28&lt;2.5),"MEDIO",IF(AND(S28&gt;=2.5),"ALTO")))</f>
        <v>BAJO</v>
      </c>
      <c r="U28" s="7" t="s">
        <v>99</v>
      </c>
      <c r="V28" s="5" t="s">
        <v>153</v>
      </c>
      <c r="W28" s="7" t="s">
        <v>96</v>
      </c>
      <c r="X28" s="5">
        <v>2</v>
      </c>
      <c r="Y28" s="5">
        <f>+X28*S28</f>
        <v>2.8000000000000003</v>
      </c>
      <c r="Z28" s="10" t="str">
        <f>IF(Y28&lt;=3,"ACEPTABLE",IF(AND(Y28&gt;3,Y28&lt;6),"MODERADO",IF(AND(Y28&gt;=6),"SIGNIFICATIVO")))</f>
        <v>ACEPTABLE</v>
      </c>
      <c r="AA28" s="5">
        <v>0</v>
      </c>
      <c r="AB28" s="5">
        <v>1</v>
      </c>
      <c r="AC28" s="5">
        <v>1</v>
      </c>
      <c r="AD28" s="5">
        <v>1</v>
      </c>
      <c r="AE28" s="5">
        <v>1</v>
      </c>
      <c r="AF28" s="5">
        <v>1</v>
      </c>
    </row>
    <row r="29" spans="1:32" ht="61.2" x14ac:dyDescent="0.2">
      <c r="A29" s="155"/>
      <c r="B29" s="172"/>
      <c r="C29" s="12" t="s">
        <v>24</v>
      </c>
      <c r="D29" s="12" t="s">
        <v>158</v>
      </c>
      <c r="E29" s="27">
        <f t="shared" si="2"/>
        <v>1</v>
      </c>
      <c r="F29" s="27">
        <f t="shared" si="3"/>
        <v>0</v>
      </c>
      <c r="G29" s="27">
        <v>0</v>
      </c>
      <c r="H29" s="9" t="s">
        <v>61</v>
      </c>
      <c r="I29" s="9" t="s">
        <v>62</v>
      </c>
      <c r="J29" s="4" t="s">
        <v>25</v>
      </c>
      <c r="K29" s="3" t="s">
        <v>127</v>
      </c>
      <c r="L29" s="3" t="s">
        <v>104</v>
      </c>
      <c r="M29" s="3" t="s">
        <v>221</v>
      </c>
      <c r="N29" s="5">
        <v>250</v>
      </c>
      <c r="O29" s="8">
        <f t="shared" si="10"/>
        <v>1</v>
      </c>
      <c r="P29" s="6" t="str">
        <f t="shared" si="11"/>
        <v>3</v>
      </c>
      <c r="Q29" s="5">
        <v>2</v>
      </c>
      <c r="R29" s="5">
        <v>1</v>
      </c>
      <c r="S29" s="5">
        <f>+(P29*0.2)+(Q29*0.5)+(R29*0.3)</f>
        <v>1.9000000000000001</v>
      </c>
      <c r="T29" s="6" t="str">
        <f>IF(S29&lt;=2,"BAJO",IF(AND(S29&gt;2,S29&lt;2.5),"MEDIO",IF(AND(S29&gt;=2.5),"ALTO")))</f>
        <v>BAJO</v>
      </c>
      <c r="U29" s="7" t="s">
        <v>100</v>
      </c>
      <c r="V29" s="5" t="s">
        <v>153</v>
      </c>
      <c r="W29" s="7" t="s">
        <v>78</v>
      </c>
      <c r="X29" s="5">
        <v>1</v>
      </c>
      <c r="Y29" s="5">
        <f>+X29*S29</f>
        <v>1.9000000000000001</v>
      </c>
      <c r="Z29" s="10" t="str">
        <f>IF(Y29&lt;=3,"ACEPTABLE",IF(AND(Y29&gt;3,Y29&lt;6),"MODERADO",IF(AND(Y29&gt;=6),"SIGNIFICATIVO")))</f>
        <v>ACEPTABLE</v>
      </c>
      <c r="AA29" s="5">
        <v>0</v>
      </c>
      <c r="AB29" s="5">
        <v>1</v>
      </c>
      <c r="AC29" s="5">
        <v>0</v>
      </c>
      <c r="AD29" s="5">
        <v>0</v>
      </c>
      <c r="AE29" s="5">
        <v>1</v>
      </c>
      <c r="AF29" s="5">
        <v>1</v>
      </c>
    </row>
    <row r="30" spans="1:32" ht="60.6" x14ac:dyDescent="0.2">
      <c r="A30" s="155"/>
      <c r="B30" s="172"/>
      <c r="C30" s="12" t="s">
        <v>24</v>
      </c>
      <c r="D30" s="12" t="s">
        <v>158</v>
      </c>
      <c r="E30" s="27">
        <f t="shared" si="2"/>
        <v>1</v>
      </c>
      <c r="F30" s="27">
        <f t="shared" si="3"/>
        <v>0</v>
      </c>
      <c r="G30" s="27">
        <v>0</v>
      </c>
      <c r="H30" s="9" t="s">
        <v>61</v>
      </c>
      <c r="I30" s="9" t="s">
        <v>87</v>
      </c>
      <c r="J30" s="4" t="s">
        <v>25</v>
      </c>
      <c r="K30" s="3" t="s">
        <v>64</v>
      </c>
      <c r="L30" s="3" t="s">
        <v>65</v>
      </c>
      <c r="M30" s="3" t="s">
        <v>221</v>
      </c>
      <c r="N30" s="5">
        <v>250</v>
      </c>
      <c r="O30" s="8">
        <f t="shared" si="10"/>
        <v>1</v>
      </c>
      <c r="P30" s="6" t="str">
        <f t="shared" si="11"/>
        <v>3</v>
      </c>
      <c r="Q30" s="5">
        <v>1</v>
      </c>
      <c r="R30" s="5">
        <v>1</v>
      </c>
      <c r="S30" s="5">
        <f>+(P30*0.2)+(Q30*0.5)+(R30*0.3)</f>
        <v>1.4000000000000001</v>
      </c>
      <c r="T30" s="6" t="str">
        <f>IF(S30&lt;=2,"BAJO",IF(AND(S30&gt;2,S30&lt;2.5),"MEDIO",IF(AND(S30&gt;=2.5),"ALTO")))</f>
        <v>BAJO</v>
      </c>
      <c r="U30" s="7" t="s">
        <v>88</v>
      </c>
      <c r="V30" s="5" t="s">
        <v>153</v>
      </c>
      <c r="W30" s="7" t="s">
        <v>83</v>
      </c>
      <c r="X30" s="5">
        <v>1</v>
      </c>
      <c r="Y30" s="5">
        <f>+X30*S30</f>
        <v>1.4000000000000001</v>
      </c>
      <c r="Z30" s="10" t="str">
        <f>IF(Y30&lt;=2,"ACEPTABLE",IF(AND(Y30&gt;2,Y30&lt;6),"MODERADO",IF(AND(Y30&gt;=6),"SIGNIFICATIVO")))</f>
        <v>ACEPTABLE</v>
      </c>
      <c r="AA30" s="5">
        <v>0</v>
      </c>
      <c r="AB30" s="5">
        <v>1</v>
      </c>
      <c r="AC30" s="5">
        <v>0</v>
      </c>
      <c r="AD30" s="5">
        <v>0</v>
      </c>
      <c r="AE30" s="5">
        <v>0</v>
      </c>
      <c r="AF30" s="5">
        <v>1</v>
      </c>
    </row>
    <row r="31" spans="1:32" ht="60.6" x14ac:dyDescent="0.2">
      <c r="A31" s="155"/>
      <c r="B31" s="172"/>
      <c r="C31" s="12" t="s">
        <v>24</v>
      </c>
      <c r="D31" s="12" t="s">
        <v>158</v>
      </c>
      <c r="E31" s="27">
        <f t="shared" si="2"/>
        <v>0</v>
      </c>
      <c r="F31" s="27">
        <f t="shared" si="3"/>
        <v>1</v>
      </c>
      <c r="G31" s="27">
        <v>0</v>
      </c>
      <c r="H31" s="9" t="s">
        <v>31</v>
      </c>
      <c r="I31" s="9" t="s">
        <v>105</v>
      </c>
      <c r="J31" s="4" t="s">
        <v>25</v>
      </c>
      <c r="K31" s="3" t="s">
        <v>101</v>
      </c>
      <c r="L31" s="3" t="s">
        <v>103</v>
      </c>
      <c r="M31" s="3" t="s">
        <v>221</v>
      </c>
      <c r="N31" s="5">
        <v>52</v>
      </c>
      <c r="O31" s="8">
        <f t="shared" si="10"/>
        <v>0.20799999999999999</v>
      </c>
      <c r="P31" s="6" t="str">
        <f t="shared" si="11"/>
        <v>2</v>
      </c>
      <c r="Q31" s="5">
        <v>1</v>
      </c>
      <c r="R31" s="5">
        <v>1</v>
      </c>
      <c r="S31" s="5">
        <f>+(P31*0.2)+(Q31*0.5)+(R31*0.3)</f>
        <v>1.2</v>
      </c>
      <c r="T31" s="6" t="str">
        <f>IF(S31&lt;=1.9,"BAJO",IF(AND(S31&gt;1.9,S31&lt;2.5),"MEDIO",IF(AND(S31&gt;=2.5),"ALTO")))</f>
        <v>BAJO</v>
      </c>
      <c r="U31" s="7" t="s">
        <v>89</v>
      </c>
      <c r="V31" s="5" t="s">
        <v>153</v>
      </c>
      <c r="W31" s="7" t="s">
        <v>83</v>
      </c>
      <c r="X31" s="5">
        <v>1</v>
      </c>
      <c r="Y31" s="5">
        <f>+X31*S31</f>
        <v>1.2</v>
      </c>
      <c r="Z31" s="10" t="str">
        <f>IF(Y31&lt;=3,"ACEPTABLE",IF(AND(Y31&gt;3,Y31&lt;6),"MODERADO",IF(AND(Y31&gt;=6),"SIGNIFICATIVO")))</f>
        <v>ACEPTABLE</v>
      </c>
      <c r="AA31" s="5">
        <v>0</v>
      </c>
      <c r="AB31" s="5">
        <v>0</v>
      </c>
      <c r="AC31" s="5">
        <v>0</v>
      </c>
      <c r="AD31" s="5">
        <v>0</v>
      </c>
      <c r="AE31" s="5">
        <v>1</v>
      </c>
      <c r="AF31" s="5">
        <v>1</v>
      </c>
    </row>
    <row r="32" spans="1:32" ht="60.6" x14ac:dyDescent="0.2">
      <c r="A32" s="155"/>
      <c r="B32" s="172"/>
      <c r="C32" s="12" t="s">
        <v>24</v>
      </c>
      <c r="D32" s="12" t="s">
        <v>158</v>
      </c>
      <c r="E32" s="27">
        <f t="shared" si="2"/>
        <v>0</v>
      </c>
      <c r="F32" s="27">
        <f t="shared" si="3"/>
        <v>1</v>
      </c>
      <c r="G32" s="27">
        <v>0</v>
      </c>
      <c r="H32" s="9" t="s">
        <v>107</v>
      </c>
      <c r="I32" s="9" t="s">
        <v>106</v>
      </c>
      <c r="J32" s="4" t="s">
        <v>25</v>
      </c>
      <c r="K32" s="3" t="s">
        <v>108</v>
      </c>
      <c r="L32" s="3" t="s">
        <v>109</v>
      </c>
      <c r="M32" s="3" t="s">
        <v>221</v>
      </c>
      <c r="N32" s="5">
        <v>12</v>
      </c>
      <c r="O32" s="8">
        <f t="shared" si="10"/>
        <v>4.8000000000000001E-2</v>
      </c>
      <c r="P32" s="6" t="str">
        <f t="shared" si="11"/>
        <v>1</v>
      </c>
      <c r="Q32" s="5">
        <v>1</v>
      </c>
      <c r="R32" s="5">
        <v>1</v>
      </c>
      <c r="S32" s="5">
        <f>+(P32*0.2)+(Q32*0.5)+(R32*0.3)</f>
        <v>1</v>
      </c>
      <c r="T32" s="6" t="str">
        <f>IF(S32&lt;=2,"BAJO",IF(AND(S32&gt;2,S32&lt;2.5),"MEDIO",IF(AND(S32&gt;=2.5),"ALTO")))</f>
        <v>BAJO</v>
      </c>
      <c r="U32" s="7" t="s">
        <v>88</v>
      </c>
      <c r="V32" s="5" t="s">
        <v>153</v>
      </c>
      <c r="W32" s="7" t="s">
        <v>110</v>
      </c>
      <c r="X32" s="5">
        <v>2</v>
      </c>
      <c r="Y32" s="5">
        <f>+X32*S32</f>
        <v>2</v>
      </c>
      <c r="Z32" s="10" t="str">
        <f>IF(Y32&lt;=2,"ACEPTABLE",IF(AND(Y32&gt;2,Y32&lt;6),"MODERADO",IF(AND(Y32&gt;=6),"SIGNIFICATIVO")))</f>
        <v>ACEPTABLE</v>
      </c>
      <c r="AA32" s="5">
        <v>0</v>
      </c>
      <c r="AB32" s="5">
        <v>1</v>
      </c>
      <c r="AC32" s="5">
        <v>0</v>
      </c>
      <c r="AD32" s="5">
        <v>0</v>
      </c>
      <c r="AE32" s="5">
        <v>1</v>
      </c>
      <c r="AF32" s="5">
        <v>1</v>
      </c>
    </row>
    <row r="33" spans="1:32" ht="60.6" x14ac:dyDescent="0.2">
      <c r="A33" s="155"/>
      <c r="B33" s="172"/>
      <c r="C33" s="12" t="s">
        <v>0</v>
      </c>
      <c r="D33" s="12" t="s">
        <v>244</v>
      </c>
      <c r="E33" s="27">
        <f t="shared" si="2"/>
        <v>0</v>
      </c>
      <c r="F33" s="27">
        <f t="shared" si="3"/>
        <v>1</v>
      </c>
      <c r="G33" s="27">
        <v>0</v>
      </c>
      <c r="H33" s="9" t="s">
        <v>243</v>
      </c>
      <c r="I33" s="9" t="s">
        <v>245</v>
      </c>
      <c r="J33" s="4" t="s">
        <v>25</v>
      </c>
      <c r="K33" s="3" t="s">
        <v>241</v>
      </c>
      <c r="L33" s="3" t="s">
        <v>245</v>
      </c>
      <c r="M33" s="3" t="s">
        <v>231</v>
      </c>
      <c r="N33" s="5">
        <v>5</v>
      </c>
      <c r="O33" s="8">
        <f t="shared" si="10"/>
        <v>0.02</v>
      </c>
      <c r="P33" s="6" t="str">
        <f t="shared" si="11"/>
        <v>1</v>
      </c>
      <c r="Q33" s="5">
        <v>2</v>
      </c>
      <c r="R33" s="5">
        <v>3</v>
      </c>
      <c r="S33" s="5">
        <f t="shared" ref="S33:S41" si="12">+(P33*0.2)+(Q33*0.5)+(R33*0.3)</f>
        <v>2.0999999999999996</v>
      </c>
      <c r="T33" s="6" t="str">
        <f t="shared" ref="T33:T41" si="13">IF(S33&lt;=2,"BAJO",IF(AND(S33&gt;2,S33&lt;2.5),"MEDIO",IF(AND(S33&gt;=2.5),"ALTO")))</f>
        <v>MEDIO</v>
      </c>
      <c r="U33" s="7" t="s">
        <v>68</v>
      </c>
      <c r="V33" s="5" t="s">
        <v>153</v>
      </c>
      <c r="W33" s="7" t="s">
        <v>83</v>
      </c>
      <c r="X33" s="5">
        <v>1</v>
      </c>
      <c r="Y33" s="5">
        <f t="shared" ref="Y33:Y41" si="14">+X33*S33</f>
        <v>2.0999999999999996</v>
      </c>
      <c r="Z33" s="10" t="str">
        <f t="shared" ref="Z33:Z41" si="15">IF(Y33&lt;=3,"ACEPTABLE",IF(AND(Y33&gt;3,Y33&lt;6),"MODERADO",IF(AND(Y33&gt;=6),"SIGNIFICATIVO")))</f>
        <v>ACEPTABLE</v>
      </c>
      <c r="AA33" s="5">
        <v>0</v>
      </c>
      <c r="AB33" s="5">
        <v>1</v>
      </c>
      <c r="AC33" s="5">
        <v>0</v>
      </c>
      <c r="AD33" s="5">
        <v>0</v>
      </c>
      <c r="AE33" s="5">
        <v>0</v>
      </c>
      <c r="AF33" s="5">
        <v>0</v>
      </c>
    </row>
    <row r="34" spans="1:32" ht="61.2" x14ac:dyDescent="0.2">
      <c r="A34" s="155"/>
      <c r="B34" s="172"/>
      <c r="C34" s="12" t="s">
        <v>0</v>
      </c>
      <c r="D34" s="12" t="s">
        <v>244</v>
      </c>
      <c r="E34" s="27">
        <f t="shared" si="2"/>
        <v>0</v>
      </c>
      <c r="F34" s="27">
        <f t="shared" si="3"/>
        <v>1</v>
      </c>
      <c r="G34" s="27">
        <v>0</v>
      </c>
      <c r="H34" s="9" t="s">
        <v>246</v>
      </c>
      <c r="I34" s="9" t="s">
        <v>242</v>
      </c>
      <c r="J34" s="4" t="s">
        <v>25</v>
      </c>
      <c r="K34" s="3" t="s">
        <v>257</v>
      </c>
      <c r="L34" s="3" t="s">
        <v>265</v>
      </c>
      <c r="M34" s="3" t="s">
        <v>231</v>
      </c>
      <c r="N34" s="5">
        <v>1</v>
      </c>
      <c r="O34" s="8">
        <f t="shared" ref="O34:O41" si="16">+N34/250</f>
        <v>4.0000000000000001E-3</v>
      </c>
      <c r="P34" s="6" t="str">
        <f t="shared" ref="P34:P41" si="17">IF(O34&lt;=0.15,"1",IF(AND(O34&gt;0.15,O34&lt;0.3),"2",IF(AND(O34&gt;=0.3),"3")))</f>
        <v>1</v>
      </c>
      <c r="Q34" s="5">
        <v>2</v>
      </c>
      <c r="R34" s="5">
        <v>2</v>
      </c>
      <c r="S34" s="5">
        <f t="shared" si="12"/>
        <v>1.7999999999999998</v>
      </c>
      <c r="T34" s="6" t="str">
        <f t="shared" si="13"/>
        <v>BAJO</v>
      </c>
      <c r="U34" s="7" t="s">
        <v>68</v>
      </c>
      <c r="V34" s="5" t="s">
        <v>153</v>
      </c>
      <c r="W34" s="7" t="s">
        <v>83</v>
      </c>
      <c r="X34" s="5">
        <v>1</v>
      </c>
      <c r="Y34" s="5">
        <f t="shared" si="14"/>
        <v>1.7999999999999998</v>
      </c>
      <c r="Z34" s="10" t="str">
        <f t="shared" si="15"/>
        <v>ACEPTABLE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</row>
    <row r="35" spans="1:32" ht="91.8" x14ac:dyDescent="0.2">
      <c r="A35" s="155"/>
      <c r="B35" s="172"/>
      <c r="C35" s="12" t="s">
        <v>24</v>
      </c>
      <c r="D35" s="12" t="s">
        <v>149</v>
      </c>
      <c r="E35" s="27">
        <f t="shared" si="2"/>
        <v>1</v>
      </c>
      <c r="F35" s="27">
        <f t="shared" si="3"/>
        <v>0</v>
      </c>
      <c r="G35" s="27">
        <v>0</v>
      </c>
      <c r="H35" s="9" t="s">
        <v>247</v>
      </c>
      <c r="I35" s="9" t="s">
        <v>242</v>
      </c>
      <c r="J35" s="4" t="s">
        <v>25</v>
      </c>
      <c r="K35" s="3" t="s">
        <v>258</v>
      </c>
      <c r="L35" s="3" t="s">
        <v>266</v>
      </c>
      <c r="M35" s="3" t="s">
        <v>231</v>
      </c>
      <c r="N35" s="5">
        <v>250</v>
      </c>
      <c r="O35" s="8">
        <f t="shared" si="16"/>
        <v>1</v>
      </c>
      <c r="P35" s="6" t="str">
        <f t="shared" si="17"/>
        <v>3</v>
      </c>
      <c r="Q35" s="5">
        <v>2</v>
      </c>
      <c r="R35" s="5">
        <v>2</v>
      </c>
      <c r="S35" s="5">
        <f t="shared" si="12"/>
        <v>2.2000000000000002</v>
      </c>
      <c r="T35" s="6" t="str">
        <f t="shared" si="13"/>
        <v>MEDIO</v>
      </c>
      <c r="U35" s="7" t="s">
        <v>68</v>
      </c>
      <c r="V35" s="5" t="s">
        <v>153</v>
      </c>
      <c r="W35" s="7" t="s">
        <v>83</v>
      </c>
      <c r="X35" s="5">
        <v>1</v>
      </c>
      <c r="Y35" s="5">
        <f t="shared" si="14"/>
        <v>2.2000000000000002</v>
      </c>
      <c r="Z35" s="10" t="str">
        <f t="shared" si="15"/>
        <v>ACEPTABLE</v>
      </c>
      <c r="AA35" s="5">
        <v>0</v>
      </c>
      <c r="AB35" s="5">
        <v>1</v>
      </c>
      <c r="AC35" s="5">
        <v>0</v>
      </c>
      <c r="AD35" s="5">
        <v>0</v>
      </c>
      <c r="AE35" s="5">
        <v>0</v>
      </c>
      <c r="AF35" s="5">
        <v>0</v>
      </c>
    </row>
    <row r="36" spans="1:32" ht="60.6" x14ac:dyDescent="0.2">
      <c r="A36" s="155"/>
      <c r="B36" s="172"/>
      <c r="C36" s="12" t="s">
        <v>24</v>
      </c>
      <c r="D36" s="12" t="s">
        <v>149</v>
      </c>
      <c r="E36" s="27">
        <f t="shared" si="2"/>
        <v>0</v>
      </c>
      <c r="F36" s="27">
        <f t="shared" si="3"/>
        <v>1</v>
      </c>
      <c r="G36" s="27">
        <v>0</v>
      </c>
      <c r="H36" s="9" t="s">
        <v>248</v>
      </c>
      <c r="I36" s="9" t="s">
        <v>242</v>
      </c>
      <c r="J36" s="4" t="s">
        <v>25</v>
      </c>
      <c r="K36" s="3" t="s">
        <v>259</v>
      </c>
      <c r="L36" s="3" t="s">
        <v>241</v>
      </c>
      <c r="M36" s="3" t="s">
        <v>231</v>
      </c>
      <c r="N36" s="5">
        <v>10</v>
      </c>
      <c r="O36" s="8">
        <f t="shared" si="16"/>
        <v>0.04</v>
      </c>
      <c r="P36" s="6" t="str">
        <f t="shared" si="17"/>
        <v>1</v>
      </c>
      <c r="Q36" s="5">
        <v>2</v>
      </c>
      <c r="R36" s="5">
        <v>2</v>
      </c>
      <c r="S36" s="5">
        <f t="shared" si="12"/>
        <v>1.7999999999999998</v>
      </c>
      <c r="T36" s="6" t="str">
        <f t="shared" si="13"/>
        <v>BAJO</v>
      </c>
      <c r="U36" s="7" t="s">
        <v>68</v>
      </c>
      <c r="V36" s="5" t="s">
        <v>153</v>
      </c>
      <c r="W36" s="7" t="s">
        <v>83</v>
      </c>
      <c r="X36" s="5">
        <v>1</v>
      </c>
      <c r="Y36" s="5">
        <f t="shared" si="14"/>
        <v>1.7999999999999998</v>
      </c>
      <c r="Z36" s="10" t="str">
        <f t="shared" si="15"/>
        <v>ACEPTABLE</v>
      </c>
      <c r="AA36" s="5">
        <v>0</v>
      </c>
      <c r="AB36" s="5">
        <v>1</v>
      </c>
      <c r="AC36" s="5">
        <v>0</v>
      </c>
      <c r="AD36" s="5">
        <v>0</v>
      </c>
      <c r="AE36" s="5">
        <v>0</v>
      </c>
      <c r="AF36" s="5">
        <v>0</v>
      </c>
    </row>
    <row r="37" spans="1:32" ht="61.2" x14ac:dyDescent="0.2">
      <c r="A37" s="155"/>
      <c r="B37" s="172"/>
      <c r="C37" s="12" t="s">
        <v>24</v>
      </c>
      <c r="D37" s="12" t="s">
        <v>149</v>
      </c>
      <c r="E37" s="27">
        <f t="shared" si="2"/>
        <v>1</v>
      </c>
      <c r="F37" s="27">
        <f t="shared" si="3"/>
        <v>0</v>
      </c>
      <c r="G37" s="27">
        <v>0</v>
      </c>
      <c r="H37" s="9" t="s">
        <v>249</v>
      </c>
      <c r="I37" s="9" t="s">
        <v>254</v>
      </c>
      <c r="J37" s="4" t="s">
        <v>25</v>
      </c>
      <c r="K37" s="3" t="s">
        <v>260</v>
      </c>
      <c r="L37" s="3" t="s">
        <v>266</v>
      </c>
      <c r="M37" s="3" t="s">
        <v>231</v>
      </c>
      <c r="N37" s="5">
        <v>250</v>
      </c>
      <c r="O37" s="8">
        <f t="shared" si="16"/>
        <v>1</v>
      </c>
      <c r="P37" s="6" t="str">
        <f t="shared" si="17"/>
        <v>3</v>
      </c>
      <c r="Q37" s="5">
        <v>2</v>
      </c>
      <c r="R37" s="5">
        <v>2</v>
      </c>
      <c r="S37" s="5">
        <f t="shared" si="12"/>
        <v>2.2000000000000002</v>
      </c>
      <c r="T37" s="6" t="str">
        <f t="shared" si="13"/>
        <v>MEDIO</v>
      </c>
      <c r="U37" s="7" t="s">
        <v>68</v>
      </c>
      <c r="V37" s="5" t="s">
        <v>153</v>
      </c>
      <c r="W37" s="7" t="s">
        <v>83</v>
      </c>
      <c r="X37" s="5">
        <v>1</v>
      </c>
      <c r="Y37" s="5">
        <f t="shared" si="14"/>
        <v>2.2000000000000002</v>
      </c>
      <c r="Z37" s="10" t="str">
        <f t="shared" si="15"/>
        <v>ACEPTABLE</v>
      </c>
      <c r="AA37" s="5">
        <v>0</v>
      </c>
      <c r="AB37" s="5">
        <v>1</v>
      </c>
      <c r="AC37" s="5">
        <v>0</v>
      </c>
      <c r="AD37" s="5">
        <v>0</v>
      </c>
      <c r="AE37" s="5">
        <v>0</v>
      </c>
      <c r="AF37" s="5">
        <v>0</v>
      </c>
    </row>
    <row r="38" spans="1:32" ht="60.6" x14ac:dyDescent="0.2">
      <c r="A38" s="155"/>
      <c r="B38" s="172"/>
      <c r="C38" s="12" t="s">
        <v>0</v>
      </c>
      <c r="D38" s="12" t="s">
        <v>244</v>
      </c>
      <c r="E38" s="27">
        <f t="shared" si="2"/>
        <v>1</v>
      </c>
      <c r="F38" s="27">
        <f t="shared" si="3"/>
        <v>0</v>
      </c>
      <c r="G38" s="27">
        <v>0</v>
      </c>
      <c r="H38" s="9" t="s">
        <v>250</v>
      </c>
      <c r="I38" s="9" t="s">
        <v>242</v>
      </c>
      <c r="J38" s="4" t="s">
        <v>25</v>
      </c>
      <c r="K38" s="3" t="s">
        <v>261</v>
      </c>
      <c r="L38" s="3" t="s">
        <v>265</v>
      </c>
      <c r="M38" s="3" t="s">
        <v>231</v>
      </c>
      <c r="N38" s="5">
        <v>250</v>
      </c>
      <c r="O38" s="8">
        <f t="shared" si="16"/>
        <v>1</v>
      </c>
      <c r="P38" s="6" t="str">
        <f t="shared" si="17"/>
        <v>3</v>
      </c>
      <c r="Q38" s="5">
        <v>2</v>
      </c>
      <c r="R38" s="5">
        <v>2</v>
      </c>
      <c r="S38" s="5">
        <f t="shared" si="12"/>
        <v>2.2000000000000002</v>
      </c>
      <c r="T38" s="6" t="str">
        <f t="shared" si="13"/>
        <v>MEDIO</v>
      </c>
      <c r="U38" s="7" t="s">
        <v>68</v>
      </c>
      <c r="V38" s="5" t="s">
        <v>153</v>
      </c>
      <c r="W38" s="7" t="s">
        <v>83</v>
      </c>
      <c r="X38" s="5">
        <v>1</v>
      </c>
      <c r="Y38" s="5">
        <f t="shared" si="14"/>
        <v>2.2000000000000002</v>
      </c>
      <c r="Z38" s="10" t="str">
        <f t="shared" si="15"/>
        <v>ACEPTABLE</v>
      </c>
      <c r="AA38" s="5">
        <v>0</v>
      </c>
      <c r="AB38" s="5">
        <v>1</v>
      </c>
      <c r="AC38" s="5">
        <v>0</v>
      </c>
      <c r="AD38" s="5">
        <v>0</v>
      </c>
      <c r="AE38" s="5">
        <v>0</v>
      </c>
      <c r="AF38" s="5">
        <v>0</v>
      </c>
    </row>
    <row r="39" spans="1:32" ht="60.6" x14ac:dyDescent="0.2">
      <c r="A39" s="155"/>
      <c r="B39" s="172"/>
      <c r="C39" s="12" t="s">
        <v>24</v>
      </c>
      <c r="D39" s="12" t="s">
        <v>256</v>
      </c>
      <c r="E39" s="27">
        <f t="shared" si="2"/>
        <v>0</v>
      </c>
      <c r="F39" s="27">
        <f t="shared" si="3"/>
        <v>1</v>
      </c>
      <c r="G39" s="27">
        <v>0</v>
      </c>
      <c r="H39" s="9" t="s">
        <v>251</v>
      </c>
      <c r="I39" s="9" t="s">
        <v>242</v>
      </c>
      <c r="J39" s="4" t="s">
        <v>25</v>
      </c>
      <c r="K39" s="3" t="s">
        <v>262</v>
      </c>
      <c r="L39" s="3" t="s">
        <v>265</v>
      </c>
      <c r="M39" s="3" t="s">
        <v>231</v>
      </c>
      <c r="N39" s="5">
        <v>25</v>
      </c>
      <c r="O39" s="8">
        <f t="shared" si="16"/>
        <v>0.1</v>
      </c>
      <c r="P39" s="6" t="str">
        <f t="shared" si="17"/>
        <v>1</v>
      </c>
      <c r="Q39" s="5">
        <v>2</v>
      </c>
      <c r="R39" s="5">
        <v>2</v>
      </c>
      <c r="S39" s="5">
        <f t="shared" si="12"/>
        <v>1.7999999999999998</v>
      </c>
      <c r="T39" s="6" t="str">
        <f t="shared" si="13"/>
        <v>BAJO</v>
      </c>
      <c r="U39" s="7" t="s">
        <v>68</v>
      </c>
      <c r="V39" s="5" t="s">
        <v>153</v>
      </c>
      <c r="W39" s="7" t="s">
        <v>83</v>
      </c>
      <c r="X39" s="5">
        <v>1</v>
      </c>
      <c r="Y39" s="5">
        <f t="shared" si="14"/>
        <v>1.7999999999999998</v>
      </c>
      <c r="Z39" s="10" t="str">
        <f t="shared" si="15"/>
        <v>ACEPTABLE</v>
      </c>
      <c r="AA39" s="5">
        <v>0</v>
      </c>
      <c r="AB39" s="5">
        <v>1</v>
      </c>
      <c r="AC39" s="5">
        <v>0</v>
      </c>
      <c r="AD39" s="5">
        <v>0</v>
      </c>
      <c r="AE39" s="5">
        <v>0</v>
      </c>
      <c r="AF39" s="5">
        <v>0</v>
      </c>
    </row>
    <row r="40" spans="1:32" ht="61.2" x14ac:dyDescent="0.2">
      <c r="A40" s="155"/>
      <c r="B40" s="172"/>
      <c r="C40" s="12" t="s">
        <v>0</v>
      </c>
      <c r="D40" s="12" t="s">
        <v>244</v>
      </c>
      <c r="E40" s="27">
        <f t="shared" si="2"/>
        <v>0</v>
      </c>
      <c r="F40" s="27">
        <f t="shared" si="3"/>
        <v>1</v>
      </c>
      <c r="G40" s="27">
        <v>0</v>
      </c>
      <c r="H40" s="9" t="s">
        <v>252</v>
      </c>
      <c r="I40" s="9" t="s">
        <v>255</v>
      </c>
      <c r="J40" s="4" t="s">
        <v>25</v>
      </c>
      <c r="K40" s="3" t="s">
        <v>263</v>
      </c>
      <c r="L40" s="3" t="s">
        <v>265</v>
      </c>
      <c r="M40" s="3" t="s">
        <v>231</v>
      </c>
      <c r="N40" s="5">
        <v>1</v>
      </c>
      <c r="O40" s="8">
        <f t="shared" si="16"/>
        <v>4.0000000000000001E-3</v>
      </c>
      <c r="P40" s="6" t="str">
        <f t="shared" si="17"/>
        <v>1</v>
      </c>
      <c r="Q40" s="5">
        <v>2</v>
      </c>
      <c r="R40" s="5">
        <v>2</v>
      </c>
      <c r="S40" s="5">
        <f t="shared" si="12"/>
        <v>1.7999999999999998</v>
      </c>
      <c r="T40" s="6" t="str">
        <f t="shared" si="13"/>
        <v>BAJO</v>
      </c>
      <c r="U40" s="7" t="s">
        <v>68</v>
      </c>
      <c r="V40" s="5" t="s">
        <v>153</v>
      </c>
      <c r="W40" s="7" t="s">
        <v>83</v>
      </c>
      <c r="X40" s="5">
        <v>1</v>
      </c>
      <c r="Y40" s="5">
        <f t="shared" si="14"/>
        <v>1.7999999999999998</v>
      </c>
      <c r="Z40" s="10" t="str">
        <f t="shared" si="15"/>
        <v>ACEPTABLE</v>
      </c>
      <c r="AA40" s="5">
        <v>0</v>
      </c>
      <c r="AB40" s="5">
        <v>1</v>
      </c>
      <c r="AC40" s="5">
        <v>0</v>
      </c>
      <c r="AD40" s="5">
        <v>0</v>
      </c>
      <c r="AE40" s="5">
        <v>0</v>
      </c>
      <c r="AF40" s="5">
        <v>0</v>
      </c>
    </row>
    <row r="41" spans="1:32" ht="60.6" x14ac:dyDescent="0.2">
      <c r="A41" s="155"/>
      <c r="B41" s="172"/>
      <c r="C41" s="12" t="s">
        <v>24</v>
      </c>
      <c r="D41" s="12" t="s">
        <v>256</v>
      </c>
      <c r="E41" s="27">
        <f t="shared" si="2"/>
        <v>0</v>
      </c>
      <c r="F41" s="27">
        <f t="shared" si="3"/>
        <v>1</v>
      </c>
      <c r="G41" s="27">
        <v>0</v>
      </c>
      <c r="H41" s="9" t="s">
        <v>253</v>
      </c>
      <c r="I41" s="9" t="s">
        <v>242</v>
      </c>
      <c r="J41" s="4" t="s">
        <v>25</v>
      </c>
      <c r="K41" s="3" t="s">
        <v>264</v>
      </c>
      <c r="L41" s="3" t="s">
        <v>265</v>
      </c>
      <c r="M41" s="3" t="s">
        <v>231</v>
      </c>
      <c r="N41" s="5">
        <v>25</v>
      </c>
      <c r="O41" s="8">
        <f t="shared" si="16"/>
        <v>0.1</v>
      </c>
      <c r="P41" s="6" t="str">
        <f t="shared" si="17"/>
        <v>1</v>
      </c>
      <c r="Q41" s="5">
        <v>2</v>
      </c>
      <c r="R41" s="5">
        <v>2</v>
      </c>
      <c r="S41" s="5">
        <f t="shared" si="12"/>
        <v>1.7999999999999998</v>
      </c>
      <c r="T41" s="6" t="str">
        <f t="shared" si="13"/>
        <v>BAJO</v>
      </c>
      <c r="U41" s="7" t="s">
        <v>68</v>
      </c>
      <c r="V41" s="5" t="s">
        <v>153</v>
      </c>
      <c r="W41" s="7" t="s">
        <v>83</v>
      </c>
      <c r="X41" s="5">
        <v>1</v>
      </c>
      <c r="Y41" s="5">
        <f t="shared" si="14"/>
        <v>1.7999999999999998</v>
      </c>
      <c r="Z41" s="10" t="str">
        <f t="shared" si="15"/>
        <v>ACEPTABLE</v>
      </c>
      <c r="AA41" s="5">
        <v>0</v>
      </c>
      <c r="AB41" s="5">
        <v>1</v>
      </c>
      <c r="AC41" s="5">
        <v>0</v>
      </c>
      <c r="AD41" s="5">
        <v>0</v>
      </c>
      <c r="AE41" s="5">
        <v>0</v>
      </c>
      <c r="AF41" s="5">
        <v>0</v>
      </c>
    </row>
  </sheetData>
  <mergeCells count="48">
    <mergeCell ref="A8:A41"/>
    <mergeCell ref="A1:A3"/>
    <mergeCell ref="E5:G5"/>
    <mergeCell ref="A4:G4"/>
    <mergeCell ref="E6:E7"/>
    <mergeCell ref="B1:Z1"/>
    <mergeCell ref="T6:T7"/>
    <mergeCell ref="A5:A7"/>
    <mergeCell ref="C5:C7"/>
    <mergeCell ref="N5:T5"/>
    <mergeCell ref="H6:H7"/>
    <mergeCell ref="I6:I7"/>
    <mergeCell ref="J6:K6"/>
    <mergeCell ref="L6:L7"/>
    <mergeCell ref="B8:B41"/>
    <mergeCell ref="AA1:AC1"/>
    <mergeCell ref="AD1:AF1"/>
    <mergeCell ref="B2:Z3"/>
    <mergeCell ref="AA2:AC2"/>
    <mergeCell ref="AD2:AF2"/>
    <mergeCell ref="AA3:AC3"/>
    <mergeCell ref="AD3:AF3"/>
    <mergeCell ref="AA4:AF5"/>
    <mergeCell ref="U5:Y5"/>
    <mergeCell ref="J5:M5"/>
    <mergeCell ref="B5:B7"/>
    <mergeCell ref="D5:D7"/>
    <mergeCell ref="N6:P6"/>
    <mergeCell ref="U6:V6"/>
    <mergeCell ref="M6:M7"/>
    <mergeCell ref="Z5:Z7"/>
    <mergeCell ref="H5:I5"/>
    <mergeCell ref="F6:F7"/>
    <mergeCell ref="G6:G7"/>
    <mergeCell ref="H4:T4"/>
    <mergeCell ref="S6:S7"/>
    <mergeCell ref="U4:Z4"/>
    <mergeCell ref="Q6:Q7"/>
    <mergeCell ref="AD6:AD7"/>
    <mergeCell ref="R6:R7"/>
    <mergeCell ref="AE6:AE7"/>
    <mergeCell ref="AF6:AF7"/>
    <mergeCell ref="W6:W7"/>
    <mergeCell ref="X6:X7"/>
    <mergeCell ref="Y6:Y7"/>
    <mergeCell ref="AA6:AA7"/>
    <mergeCell ref="AB6:AB7"/>
    <mergeCell ref="AC6:AC7"/>
  </mergeCells>
  <conditionalFormatting sqref="P8:P41">
    <cfRule type="cellIs" dxfId="179" priority="4" operator="greaterThan">
      <formula>0</formula>
    </cfRule>
    <cfRule type="cellIs" dxfId="178" priority="5" stopIfTrue="1" operator="equal">
      <formula>"ALTO"</formula>
    </cfRule>
    <cfRule type="cellIs" dxfId="177" priority="6" stopIfTrue="1" operator="equal">
      <formula>"MEDIO"</formula>
    </cfRule>
    <cfRule type="cellIs" dxfId="176" priority="7" stopIfTrue="1" operator="equal">
      <formula>"BAJO"</formula>
    </cfRule>
  </conditionalFormatting>
  <conditionalFormatting sqref="T8:T41">
    <cfRule type="cellIs" dxfId="175" priority="8" stopIfTrue="1" operator="equal">
      <formula>"ALTO"</formula>
    </cfRule>
    <cfRule type="cellIs" dxfId="174" priority="9" stopIfTrue="1" operator="equal">
      <formula>"MEDIO"</formula>
    </cfRule>
    <cfRule type="cellIs" dxfId="173" priority="10" stopIfTrue="1" operator="equal">
      <formula>"BAJO"</formula>
    </cfRule>
  </conditionalFormatting>
  <conditionalFormatting sqref="Z8:Z41">
    <cfRule type="cellIs" dxfId="172" priority="1" stopIfTrue="1" operator="equal">
      <formula>"SIGNIFICATIVO"</formula>
    </cfRule>
    <cfRule type="cellIs" dxfId="171" priority="2" stopIfTrue="1" operator="equal">
      <formula>"MODERADO"</formula>
    </cfRule>
    <cfRule type="cellIs" dxfId="170" priority="3" stopIfTrue="1" operator="equal">
      <formula>"ACEPTABLE"</formula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42"/>
  <sheetViews>
    <sheetView topLeftCell="R1" zoomScale="110" zoomScaleNormal="110" workbookViewId="0">
      <selection activeCell="H4" sqref="A4:XFD4"/>
    </sheetView>
  </sheetViews>
  <sheetFormatPr baseColWidth="10" defaultColWidth="11.44140625" defaultRowHeight="10.199999999999999" x14ac:dyDescent="0.2"/>
  <cols>
    <col min="1" max="1" width="21.5546875" style="1" customWidth="1"/>
    <col min="2" max="2" width="17.44140625" style="1" customWidth="1"/>
    <col min="3" max="3" width="16.33203125" style="1" bestFit="1" customWidth="1"/>
    <col min="4" max="4" width="38.88671875" style="1" customWidth="1"/>
    <col min="5" max="7" width="6.6640625" style="2" customWidth="1"/>
    <col min="8" max="8" width="24.5546875" style="1" customWidth="1"/>
    <col min="9" max="9" width="31.44140625" style="1" customWidth="1"/>
    <col min="10" max="10" width="10.33203125" style="1" bestFit="1" customWidth="1"/>
    <col min="11" max="11" width="14.6640625" style="1" customWidth="1"/>
    <col min="12" max="13" width="16.33203125" style="1" customWidth="1"/>
    <col min="14" max="16" width="13.6640625" style="1" customWidth="1"/>
    <col min="17" max="18" width="20" style="1" customWidth="1"/>
    <col min="19" max="19" width="21.109375" style="1" customWidth="1"/>
    <col min="20" max="21" width="15.6640625" style="1" customWidth="1"/>
    <col min="22" max="22" width="16.6640625" style="1" customWidth="1"/>
    <col min="23" max="23" width="8.33203125" style="1" customWidth="1"/>
    <col min="24" max="25" width="6.6640625" style="1" customWidth="1"/>
    <col min="26" max="26" width="8.109375" style="1" customWidth="1"/>
    <col min="27" max="28" width="6.6640625" style="1" customWidth="1"/>
    <col min="29" max="16384" width="11.44140625" style="1"/>
  </cols>
  <sheetData>
    <row r="1" spans="1:32" s="18" customFormat="1" ht="31.5" customHeight="1" x14ac:dyDescent="0.4">
      <c r="A1" s="123"/>
      <c r="B1" s="124" t="s">
        <v>19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6"/>
      <c r="AA1" s="136" t="s">
        <v>15</v>
      </c>
      <c r="AB1" s="136"/>
      <c r="AC1" s="127"/>
      <c r="AD1" s="128" t="s">
        <v>344</v>
      </c>
      <c r="AE1" s="128"/>
      <c r="AF1" s="128"/>
    </row>
    <row r="2" spans="1:32" s="18" customFormat="1" ht="21.75" customHeight="1" x14ac:dyDescent="0.25">
      <c r="A2" s="123"/>
      <c r="B2" s="129" t="s">
        <v>16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1"/>
      <c r="AA2" s="136" t="s">
        <v>86</v>
      </c>
      <c r="AB2" s="136"/>
      <c r="AC2" s="127"/>
      <c r="AD2" s="137">
        <v>4</v>
      </c>
      <c r="AE2" s="138"/>
      <c r="AF2" s="139"/>
    </row>
    <row r="3" spans="1:32" s="18" customFormat="1" ht="25.5" customHeight="1" x14ac:dyDescent="0.25">
      <c r="A3" s="123"/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4"/>
      <c r="AA3" s="136" t="s">
        <v>17</v>
      </c>
      <c r="AB3" s="136"/>
      <c r="AC3" s="127"/>
      <c r="AD3" s="140" t="s">
        <v>18</v>
      </c>
      <c r="AE3" s="140"/>
      <c r="AF3" s="140"/>
    </row>
    <row r="4" spans="1:32" s="21" customFormat="1" ht="30" customHeight="1" x14ac:dyDescent="0.2">
      <c r="A4" s="141" t="s">
        <v>20</v>
      </c>
      <c r="B4" s="141"/>
      <c r="C4" s="141"/>
      <c r="D4" s="141"/>
      <c r="E4" s="141"/>
      <c r="F4" s="141"/>
      <c r="G4" s="141"/>
      <c r="H4" s="141" t="s">
        <v>14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1</v>
      </c>
      <c r="V4" s="141"/>
      <c r="W4" s="141"/>
      <c r="X4" s="141"/>
      <c r="Y4" s="141"/>
      <c r="Z4" s="141"/>
      <c r="AA4" s="142" t="s">
        <v>212</v>
      </c>
      <c r="AB4" s="142"/>
      <c r="AC4" s="142"/>
      <c r="AD4" s="142"/>
      <c r="AE4" s="142"/>
      <c r="AF4" s="142"/>
    </row>
    <row r="5" spans="1:32" s="21" customFormat="1" ht="30" customHeight="1" x14ac:dyDescent="0.2">
      <c r="A5" s="142" t="s">
        <v>114</v>
      </c>
      <c r="B5" s="142" t="s">
        <v>115</v>
      </c>
      <c r="C5" s="142" t="s">
        <v>8</v>
      </c>
      <c r="D5" s="142" t="s">
        <v>9</v>
      </c>
      <c r="E5" s="142" t="s">
        <v>10</v>
      </c>
      <c r="F5" s="142"/>
      <c r="G5" s="142"/>
      <c r="H5" s="142" t="s">
        <v>174</v>
      </c>
      <c r="I5" s="142"/>
      <c r="J5" s="144" t="s">
        <v>175</v>
      </c>
      <c r="K5" s="145"/>
      <c r="L5" s="145"/>
      <c r="M5" s="146"/>
      <c r="N5" s="142" t="s">
        <v>176</v>
      </c>
      <c r="O5" s="142"/>
      <c r="P5" s="142"/>
      <c r="Q5" s="142"/>
      <c r="R5" s="142"/>
      <c r="S5" s="142"/>
      <c r="T5" s="142"/>
      <c r="U5" s="142" t="s">
        <v>177</v>
      </c>
      <c r="V5" s="142"/>
      <c r="W5" s="142"/>
      <c r="X5" s="142"/>
      <c r="Y5" s="142"/>
      <c r="Z5" s="142" t="s">
        <v>192</v>
      </c>
      <c r="AA5" s="142"/>
      <c r="AB5" s="142"/>
      <c r="AC5" s="142"/>
      <c r="AD5" s="142"/>
      <c r="AE5" s="142"/>
      <c r="AF5" s="142"/>
    </row>
    <row r="6" spans="1:32" s="21" customFormat="1" ht="29.25" customHeight="1" x14ac:dyDescent="0.2">
      <c r="A6" s="142"/>
      <c r="B6" s="142"/>
      <c r="C6" s="142"/>
      <c r="D6" s="142"/>
      <c r="E6" s="143" t="s">
        <v>25</v>
      </c>
      <c r="F6" s="143" t="s">
        <v>237</v>
      </c>
      <c r="G6" s="143" t="s">
        <v>2</v>
      </c>
      <c r="H6" s="142" t="s">
        <v>173</v>
      </c>
      <c r="I6" s="142" t="s">
        <v>178</v>
      </c>
      <c r="J6" s="142" t="s">
        <v>179</v>
      </c>
      <c r="K6" s="142"/>
      <c r="L6" s="142" t="s">
        <v>188</v>
      </c>
      <c r="M6" s="173" t="s">
        <v>211</v>
      </c>
      <c r="N6" s="142" t="s">
        <v>181</v>
      </c>
      <c r="O6" s="142"/>
      <c r="P6" s="142"/>
      <c r="Q6" s="142" t="s">
        <v>190</v>
      </c>
      <c r="R6" s="142" t="s">
        <v>210</v>
      </c>
      <c r="S6" s="142" t="s">
        <v>184</v>
      </c>
      <c r="T6" s="142" t="s">
        <v>185</v>
      </c>
      <c r="U6" s="142" t="s">
        <v>186</v>
      </c>
      <c r="V6" s="142"/>
      <c r="W6" s="142" t="s">
        <v>202</v>
      </c>
      <c r="X6" s="142" t="s">
        <v>196</v>
      </c>
      <c r="Y6" s="142" t="s">
        <v>204</v>
      </c>
      <c r="Z6" s="142"/>
      <c r="AA6" s="147" t="s">
        <v>3</v>
      </c>
      <c r="AB6" s="147" t="s">
        <v>4</v>
      </c>
      <c r="AC6" s="147" t="s">
        <v>5</v>
      </c>
      <c r="AD6" s="147" t="s">
        <v>6</v>
      </c>
      <c r="AE6" s="147" t="s">
        <v>21</v>
      </c>
      <c r="AF6" s="147" t="s">
        <v>7</v>
      </c>
    </row>
    <row r="7" spans="1:32" s="21" customFormat="1" ht="51.75" customHeight="1" x14ac:dyDescent="0.2">
      <c r="A7" s="142"/>
      <c r="B7" s="142"/>
      <c r="C7" s="142"/>
      <c r="D7" s="142"/>
      <c r="E7" s="143"/>
      <c r="F7" s="143"/>
      <c r="G7" s="143"/>
      <c r="H7" s="142"/>
      <c r="I7" s="142"/>
      <c r="J7" s="34" t="s">
        <v>46</v>
      </c>
      <c r="K7" s="35" t="s">
        <v>47</v>
      </c>
      <c r="L7" s="142"/>
      <c r="M7" s="174"/>
      <c r="N7" s="34" t="s">
        <v>74</v>
      </c>
      <c r="O7" s="34" t="s">
        <v>75</v>
      </c>
      <c r="P7" s="35" t="s">
        <v>76</v>
      </c>
      <c r="Q7" s="142"/>
      <c r="R7" s="142"/>
      <c r="S7" s="142"/>
      <c r="T7" s="142"/>
      <c r="U7" s="34" t="s">
        <v>30</v>
      </c>
      <c r="V7" s="34" t="s">
        <v>29</v>
      </c>
      <c r="W7" s="142"/>
      <c r="X7" s="142"/>
      <c r="Y7" s="142"/>
      <c r="Z7" s="142"/>
      <c r="AA7" s="147"/>
      <c r="AB7" s="147"/>
      <c r="AC7" s="147"/>
      <c r="AD7" s="147"/>
      <c r="AE7" s="147"/>
      <c r="AF7" s="147"/>
    </row>
    <row r="8" spans="1:32" ht="61.2" customHeight="1" x14ac:dyDescent="0.2">
      <c r="A8" s="155" t="s">
        <v>123</v>
      </c>
      <c r="B8" s="172" t="s">
        <v>128</v>
      </c>
      <c r="C8" s="12" t="s">
        <v>0</v>
      </c>
      <c r="D8" s="12" t="s">
        <v>159</v>
      </c>
      <c r="E8" s="27">
        <f>IF(N8&gt;200,1,0)</f>
        <v>1</v>
      </c>
      <c r="F8" s="27">
        <f>IF(N8&lt;200,1,0)</f>
        <v>0</v>
      </c>
      <c r="G8" s="27">
        <v>0</v>
      </c>
      <c r="H8" s="9" t="s">
        <v>31</v>
      </c>
      <c r="I8" s="9" t="s">
        <v>42</v>
      </c>
      <c r="J8" s="4" t="s">
        <v>25</v>
      </c>
      <c r="K8" s="3" t="s">
        <v>35</v>
      </c>
      <c r="L8" s="3" t="s">
        <v>35</v>
      </c>
      <c r="M8" s="3" t="s">
        <v>234</v>
      </c>
      <c r="N8" s="5">
        <v>250</v>
      </c>
      <c r="O8" s="8">
        <f>+N8/250</f>
        <v>1</v>
      </c>
      <c r="P8" s="6" t="str">
        <f>IF(O8&lt;=0.15,"1",IF(AND(O8&gt;0.15,O8&lt;0.3),"2",IF(AND(O8&gt;=0.3),"3")))</f>
        <v>3</v>
      </c>
      <c r="Q8" s="5">
        <v>2</v>
      </c>
      <c r="R8" s="5">
        <v>1</v>
      </c>
      <c r="S8" s="5">
        <f t="shared" ref="S8:S42" si="0">+(P8*0.2)+(Q8*0.5)+(R8*0.3)</f>
        <v>1.9000000000000001</v>
      </c>
      <c r="T8" s="6" t="str">
        <f t="shared" ref="T8:T27" si="1">IF(S8&lt;=2,"BAJO",IF(AND(S8&gt;2,S8&lt;2.5),"MEDIO",IF(AND(S8&gt;=2.5),"ALTO")))</f>
        <v>BAJO</v>
      </c>
      <c r="U8" s="7" t="s">
        <v>53</v>
      </c>
      <c r="V8" s="5" t="s">
        <v>153</v>
      </c>
      <c r="W8" s="7" t="s">
        <v>54</v>
      </c>
      <c r="X8" s="5">
        <v>1</v>
      </c>
      <c r="Y8" s="5">
        <f>+X8*S8</f>
        <v>1.9000000000000001</v>
      </c>
      <c r="Z8" s="10" t="str">
        <f>IF(Y8&lt;=3,"ACEPTABLE",IF(AND(Y8&gt;3,Y8&lt;6),"MODERADO",IF(AND(Y8&gt;=6),"SIGNIFICATIVO")))</f>
        <v>ACEPTABLE</v>
      </c>
      <c r="AA8" s="5">
        <v>0</v>
      </c>
      <c r="AB8" s="5">
        <v>1</v>
      </c>
      <c r="AC8" s="5">
        <v>0</v>
      </c>
      <c r="AD8" s="5">
        <v>0</v>
      </c>
      <c r="AE8" s="5">
        <v>1</v>
      </c>
      <c r="AF8" s="5">
        <v>1</v>
      </c>
    </row>
    <row r="9" spans="1:32" ht="71.400000000000006" customHeight="1" x14ac:dyDescent="0.2">
      <c r="A9" s="155"/>
      <c r="B9" s="172"/>
      <c r="C9" s="12" t="s">
        <v>0</v>
      </c>
      <c r="D9" s="12" t="s">
        <v>159</v>
      </c>
      <c r="E9" s="27">
        <f t="shared" ref="E9:E42" si="2">IF(N9&gt;200,1,0)</f>
        <v>0</v>
      </c>
      <c r="F9" s="27">
        <f t="shared" ref="F9:F42" si="3">IF(N9&lt;200,1,0)</f>
        <v>1</v>
      </c>
      <c r="G9" s="27">
        <v>0</v>
      </c>
      <c r="H9" s="9" t="s">
        <v>31</v>
      </c>
      <c r="I9" s="9" t="s">
        <v>42</v>
      </c>
      <c r="J9" s="4" t="s">
        <v>25</v>
      </c>
      <c r="K9" s="3" t="s">
        <v>43</v>
      </c>
      <c r="L9" s="3" t="s">
        <v>69</v>
      </c>
      <c r="M9" s="3" t="s">
        <v>221</v>
      </c>
      <c r="N9" s="5">
        <v>3</v>
      </c>
      <c r="O9" s="8">
        <f t="shared" ref="O9:O33" si="4">+N9/250</f>
        <v>1.2E-2</v>
      </c>
      <c r="P9" s="6" t="str">
        <f t="shared" ref="P9:P33" si="5">IF(O9&lt;=0.15,"1",IF(AND(O9&gt;0.15,O9&lt;0.3),"2",IF(AND(O9&gt;=0.3),"3")))</f>
        <v>1</v>
      </c>
      <c r="Q9" s="5">
        <v>2</v>
      </c>
      <c r="R9" s="5">
        <v>2</v>
      </c>
      <c r="S9" s="5">
        <f t="shared" si="0"/>
        <v>1.7999999999999998</v>
      </c>
      <c r="T9" s="6" t="str">
        <f t="shared" si="1"/>
        <v>BAJO</v>
      </c>
      <c r="U9" s="7" t="s">
        <v>91</v>
      </c>
      <c r="V9" s="5" t="s">
        <v>153</v>
      </c>
      <c r="W9" s="7" t="s">
        <v>55</v>
      </c>
      <c r="X9" s="5">
        <v>1</v>
      </c>
      <c r="Y9" s="5">
        <f t="shared" ref="Y9:Y42" si="6">+X9*S9</f>
        <v>1.7999999999999998</v>
      </c>
      <c r="Z9" s="10" t="str">
        <f t="shared" ref="Z9:Z27" si="7">IF(Y9&lt;=3,"ACEPTABLE",IF(AND(Y9&gt;3,Y9&lt;6),"MODERADO",IF(AND(Y9&gt;=6),"SIGNIFICATIVO")))</f>
        <v>ACEPTABLE</v>
      </c>
      <c r="AA9" s="5">
        <v>0</v>
      </c>
      <c r="AB9" s="5">
        <v>1</v>
      </c>
      <c r="AC9" s="5">
        <v>0</v>
      </c>
      <c r="AD9" s="5">
        <v>1</v>
      </c>
      <c r="AE9" s="5">
        <v>1</v>
      </c>
      <c r="AF9" s="5">
        <v>1</v>
      </c>
    </row>
    <row r="10" spans="1:32" ht="60.6" x14ac:dyDescent="0.2">
      <c r="A10" s="155"/>
      <c r="B10" s="172"/>
      <c r="C10" s="12" t="s">
        <v>0</v>
      </c>
      <c r="D10" s="12" t="s">
        <v>159</v>
      </c>
      <c r="E10" s="27">
        <f t="shared" si="2"/>
        <v>1</v>
      </c>
      <c r="F10" s="27">
        <f t="shared" si="3"/>
        <v>0</v>
      </c>
      <c r="G10" s="27">
        <v>0</v>
      </c>
      <c r="H10" s="9" t="s">
        <v>31</v>
      </c>
      <c r="I10" s="9" t="s">
        <v>41</v>
      </c>
      <c r="J10" s="4" t="s">
        <v>25</v>
      </c>
      <c r="K10" s="3" t="s">
        <v>98</v>
      </c>
      <c r="L10" s="3" t="s">
        <v>104</v>
      </c>
      <c r="M10" s="3" t="s">
        <v>221</v>
      </c>
      <c r="N10" s="5">
        <v>250</v>
      </c>
      <c r="O10" s="8">
        <f t="shared" si="4"/>
        <v>1</v>
      </c>
      <c r="P10" s="6" t="str">
        <f t="shared" si="5"/>
        <v>3</v>
      </c>
      <c r="Q10" s="5">
        <v>1</v>
      </c>
      <c r="R10" s="5">
        <v>1</v>
      </c>
      <c r="S10" s="5">
        <f t="shared" si="0"/>
        <v>1.4000000000000001</v>
      </c>
      <c r="T10" s="6" t="str">
        <f t="shared" si="1"/>
        <v>BAJO</v>
      </c>
      <c r="U10" s="7" t="s">
        <v>99</v>
      </c>
      <c r="V10" s="5" t="s">
        <v>153</v>
      </c>
      <c r="W10" s="7" t="s">
        <v>96</v>
      </c>
      <c r="X10" s="5">
        <v>2</v>
      </c>
      <c r="Y10" s="5">
        <f t="shared" si="6"/>
        <v>2.8000000000000003</v>
      </c>
      <c r="Z10" s="10" t="str">
        <f t="shared" si="7"/>
        <v>ACEPTABLE</v>
      </c>
      <c r="AA10" s="5">
        <v>0</v>
      </c>
      <c r="AB10" s="5">
        <v>1</v>
      </c>
      <c r="AC10" s="5">
        <v>1</v>
      </c>
      <c r="AD10" s="5">
        <v>1</v>
      </c>
      <c r="AE10" s="5">
        <v>1</v>
      </c>
      <c r="AF10" s="5">
        <v>1</v>
      </c>
    </row>
    <row r="11" spans="1:32" ht="91.8" x14ac:dyDescent="0.2">
      <c r="A11" s="155"/>
      <c r="B11" s="172"/>
      <c r="C11" s="12" t="s">
        <v>0</v>
      </c>
      <c r="D11" s="12" t="s">
        <v>159</v>
      </c>
      <c r="E11" s="27">
        <f t="shared" si="2"/>
        <v>1</v>
      </c>
      <c r="F11" s="27">
        <f t="shared" si="3"/>
        <v>0</v>
      </c>
      <c r="G11" s="27">
        <v>0</v>
      </c>
      <c r="H11" s="9" t="s">
        <v>33</v>
      </c>
      <c r="I11" s="9" t="s">
        <v>56</v>
      </c>
      <c r="J11" s="4" t="s">
        <v>25</v>
      </c>
      <c r="K11" s="3" t="s">
        <v>39</v>
      </c>
      <c r="L11" s="3" t="s">
        <v>49</v>
      </c>
      <c r="M11" s="3" t="s">
        <v>221</v>
      </c>
      <c r="N11" s="5">
        <v>250</v>
      </c>
      <c r="O11" s="8">
        <f t="shared" si="4"/>
        <v>1</v>
      </c>
      <c r="P11" s="6" t="str">
        <f t="shared" si="5"/>
        <v>3</v>
      </c>
      <c r="Q11" s="5">
        <v>1</v>
      </c>
      <c r="R11" s="5">
        <v>1</v>
      </c>
      <c r="S11" s="5">
        <f t="shared" si="0"/>
        <v>1.4000000000000001</v>
      </c>
      <c r="T11" s="6" t="str">
        <f t="shared" si="1"/>
        <v>BAJO</v>
      </c>
      <c r="U11" s="7" t="s">
        <v>22</v>
      </c>
      <c r="V11" s="5" t="s">
        <v>153</v>
      </c>
      <c r="W11" s="7" t="s">
        <v>85</v>
      </c>
      <c r="X11" s="5">
        <v>1</v>
      </c>
      <c r="Y11" s="5">
        <f t="shared" si="6"/>
        <v>1.4000000000000001</v>
      </c>
      <c r="Z11" s="10" t="str">
        <f t="shared" si="7"/>
        <v>ACEPTABLE</v>
      </c>
      <c r="AA11" s="5">
        <v>0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</row>
    <row r="12" spans="1:32" ht="61.2" x14ac:dyDescent="0.2">
      <c r="A12" s="155"/>
      <c r="B12" s="172"/>
      <c r="C12" s="12" t="s">
        <v>0</v>
      </c>
      <c r="D12" s="12" t="s">
        <v>159</v>
      </c>
      <c r="E12" s="27">
        <f t="shared" si="2"/>
        <v>0</v>
      </c>
      <c r="F12" s="27">
        <f t="shared" si="3"/>
        <v>1</v>
      </c>
      <c r="G12" s="27">
        <v>0</v>
      </c>
      <c r="H12" s="9" t="s">
        <v>33</v>
      </c>
      <c r="I12" s="9" t="s">
        <v>57</v>
      </c>
      <c r="J12" s="4" t="s">
        <v>25</v>
      </c>
      <c r="K12" s="3" t="s">
        <v>37</v>
      </c>
      <c r="L12" s="3" t="s">
        <v>48</v>
      </c>
      <c r="M12" s="3" t="s">
        <v>234</v>
      </c>
      <c r="N12" s="5">
        <v>12</v>
      </c>
      <c r="O12" s="8">
        <f t="shared" si="4"/>
        <v>4.8000000000000001E-2</v>
      </c>
      <c r="P12" s="6" t="str">
        <f t="shared" si="5"/>
        <v>1</v>
      </c>
      <c r="Q12" s="5">
        <v>2</v>
      </c>
      <c r="R12" s="5">
        <v>2</v>
      </c>
      <c r="S12" s="5">
        <f t="shared" si="0"/>
        <v>1.7999999999999998</v>
      </c>
      <c r="T12" s="6" t="str">
        <f t="shared" si="1"/>
        <v>BAJO</v>
      </c>
      <c r="U12" s="7" t="s">
        <v>92</v>
      </c>
      <c r="V12" s="5" t="s">
        <v>153</v>
      </c>
      <c r="W12" s="7" t="s">
        <v>54</v>
      </c>
      <c r="X12" s="5">
        <v>1</v>
      </c>
      <c r="Y12" s="5">
        <f t="shared" si="6"/>
        <v>1.7999999999999998</v>
      </c>
      <c r="Z12" s="10" t="str">
        <f t="shared" si="7"/>
        <v>ACEPTABLE</v>
      </c>
      <c r="AA12" s="5">
        <v>0</v>
      </c>
      <c r="AB12" s="5">
        <v>1</v>
      </c>
      <c r="AC12" s="5">
        <v>0</v>
      </c>
      <c r="AD12" s="5">
        <v>1</v>
      </c>
      <c r="AE12" s="5">
        <v>1</v>
      </c>
      <c r="AF12" s="5">
        <v>1</v>
      </c>
    </row>
    <row r="13" spans="1:32" ht="71.400000000000006" customHeight="1" x14ac:dyDescent="0.2">
      <c r="A13" s="155"/>
      <c r="B13" s="172"/>
      <c r="C13" s="12" t="s">
        <v>0</v>
      </c>
      <c r="D13" s="12" t="s">
        <v>159</v>
      </c>
      <c r="E13" s="27">
        <f t="shared" si="2"/>
        <v>0</v>
      </c>
      <c r="F13" s="27">
        <f t="shared" si="3"/>
        <v>1</v>
      </c>
      <c r="G13" s="27">
        <v>0</v>
      </c>
      <c r="H13" s="9" t="s">
        <v>32</v>
      </c>
      <c r="I13" s="9" t="s">
        <v>58</v>
      </c>
      <c r="J13" s="4" t="s">
        <v>25</v>
      </c>
      <c r="K13" s="3" t="s">
        <v>37</v>
      </c>
      <c r="L13" s="3" t="s">
        <v>69</v>
      </c>
      <c r="M13" s="3" t="s">
        <v>235</v>
      </c>
      <c r="N13" s="5">
        <v>3</v>
      </c>
      <c r="O13" s="8">
        <f t="shared" si="4"/>
        <v>1.2E-2</v>
      </c>
      <c r="P13" s="6" t="str">
        <f t="shared" si="5"/>
        <v>1</v>
      </c>
      <c r="Q13" s="5">
        <v>2</v>
      </c>
      <c r="R13" s="5">
        <v>2</v>
      </c>
      <c r="S13" s="5">
        <f t="shared" si="0"/>
        <v>1.7999999999999998</v>
      </c>
      <c r="T13" s="6" t="str">
        <f t="shared" si="1"/>
        <v>BAJO</v>
      </c>
      <c r="U13" s="7" t="s">
        <v>91</v>
      </c>
      <c r="V13" s="5" t="s">
        <v>153</v>
      </c>
      <c r="W13" s="7" t="s">
        <v>55</v>
      </c>
      <c r="X13" s="5">
        <v>1</v>
      </c>
      <c r="Y13" s="5">
        <f t="shared" si="6"/>
        <v>1.7999999999999998</v>
      </c>
      <c r="Z13" s="10" t="str">
        <f t="shared" si="7"/>
        <v>ACEPTABLE</v>
      </c>
      <c r="AA13" s="5">
        <v>0</v>
      </c>
      <c r="AB13" s="5">
        <v>1</v>
      </c>
      <c r="AC13" s="5">
        <v>1</v>
      </c>
      <c r="AD13" s="5">
        <v>1</v>
      </c>
      <c r="AE13" s="5">
        <v>1</v>
      </c>
      <c r="AF13" s="5">
        <v>1</v>
      </c>
    </row>
    <row r="14" spans="1:32" ht="61.2" x14ac:dyDescent="0.2">
      <c r="A14" s="155"/>
      <c r="B14" s="172"/>
      <c r="C14" s="12" t="s">
        <v>0</v>
      </c>
      <c r="D14" s="12" t="s">
        <v>159</v>
      </c>
      <c r="E14" s="27">
        <f t="shared" si="2"/>
        <v>1</v>
      </c>
      <c r="F14" s="27">
        <f t="shared" si="3"/>
        <v>0</v>
      </c>
      <c r="G14" s="27">
        <v>0</v>
      </c>
      <c r="H14" s="9" t="s">
        <v>61</v>
      </c>
      <c r="I14" s="9" t="s">
        <v>62</v>
      </c>
      <c r="J14" s="4" t="s">
        <v>25</v>
      </c>
      <c r="K14" s="3" t="s">
        <v>126</v>
      </c>
      <c r="L14" s="3" t="s">
        <v>104</v>
      </c>
      <c r="M14" s="3" t="s">
        <v>221</v>
      </c>
      <c r="N14" s="5">
        <v>250</v>
      </c>
      <c r="O14" s="8">
        <f t="shared" si="4"/>
        <v>1</v>
      </c>
      <c r="P14" s="6" t="str">
        <f t="shared" si="5"/>
        <v>3</v>
      </c>
      <c r="Q14" s="5">
        <v>2</v>
      </c>
      <c r="R14" s="5">
        <v>1</v>
      </c>
      <c r="S14" s="5">
        <f t="shared" si="0"/>
        <v>1.9000000000000001</v>
      </c>
      <c r="T14" s="6" t="str">
        <f t="shared" si="1"/>
        <v>BAJO</v>
      </c>
      <c r="U14" s="7" t="s">
        <v>59</v>
      </c>
      <c r="V14" s="5" t="s">
        <v>153</v>
      </c>
      <c r="W14" s="7" t="s">
        <v>78</v>
      </c>
      <c r="X14" s="5">
        <v>1</v>
      </c>
      <c r="Y14" s="5">
        <f t="shared" si="6"/>
        <v>1.9000000000000001</v>
      </c>
      <c r="Z14" s="10" t="str">
        <f t="shared" si="7"/>
        <v>ACEPTABLE</v>
      </c>
      <c r="AA14" s="5">
        <v>0</v>
      </c>
      <c r="AB14" s="5">
        <v>1</v>
      </c>
      <c r="AC14" s="5">
        <v>0</v>
      </c>
      <c r="AD14" s="5">
        <v>0</v>
      </c>
      <c r="AE14" s="5">
        <v>1</v>
      </c>
      <c r="AF14" s="5">
        <v>1</v>
      </c>
    </row>
    <row r="15" spans="1:32" ht="60.6" x14ac:dyDescent="0.2">
      <c r="A15" s="155"/>
      <c r="B15" s="172"/>
      <c r="C15" s="12" t="s">
        <v>0</v>
      </c>
      <c r="D15" s="12" t="s">
        <v>159</v>
      </c>
      <c r="E15" s="27">
        <f t="shared" si="2"/>
        <v>1</v>
      </c>
      <c r="F15" s="27">
        <f t="shared" si="3"/>
        <v>0</v>
      </c>
      <c r="G15" s="27">
        <v>0</v>
      </c>
      <c r="H15" s="9" t="s">
        <v>61</v>
      </c>
      <c r="I15" s="9" t="s">
        <v>87</v>
      </c>
      <c r="J15" s="4" t="s">
        <v>25</v>
      </c>
      <c r="K15" s="3" t="s">
        <v>64</v>
      </c>
      <c r="L15" s="3" t="s">
        <v>65</v>
      </c>
      <c r="M15" s="3" t="s">
        <v>221</v>
      </c>
      <c r="N15" s="5">
        <v>250</v>
      </c>
      <c r="O15" s="8">
        <f t="shared" si="4"/>
        <v>1</v>
      </c>
      <c r="P15" s="6" t="str">
        <f t="shared" si="5"/>
        <v>3</v>
      </c>
      <c r="Q15" s="5">
        <v>1</v>
      </c>
      <c r="R15" s="5">
        <v>1</v>
      </c>
      <c r="S15" s="5">
        <f t="shared" si="0"/>
        <v>1.4000000000000001</v>
      </c>
      <c r="T15" s="6" t="str">
        <f t="shared" si="1"/>
        <v>BAJO</v>
      </c>
      <c r="U15" s="7" t="s">
        <v>88</v>
      </c>
      <c r="V15" s="5" t="s">
        <v>153</v>
      </c>
      <c r="W15" s="7" t="s">
        <v>83</v>
      </c>
      <c r="X15" s="5">
        <v>1</v>
      </c>
      <c r="Y15" s="5">
        <f t="shared" si="6"/>
        <v>1.4000000000000001</v>
      </c>
      <c r="Z15" s="10" t="str">
        <f>IF(Y15&lt;=2,"ACEPTABLE",IF(AND(Y15&gt;2,Y15&lt;6),"MODERADO",IF(AND(Y15&gt;=6),"SIGNIFICATIVO")))</f>
        <v>ACEPTABLE</v>
      </c>
      <c r="AA15" s="5">
        <v>0</v>
      </c>
      <c r="AB15" s="5">
        <v>1</v>
      </c>
      <c r="AC15" s="5">
        <v>0</v>
      </c>
      <c r="AD15" s="5">
        <v>0</v>
      </c>
      <c r="AE15" s="5">
        <v>0</v>
      </c>
      <c r="AF15" s="5">
        <v>1</v>
      </c>
    </row>
    <row r="16" spans="1:32" ht="61.2" x14ac:dyDescent="0.2">
      <c r="A16" s="155"/>
      <c r="B16" s="172"/>
      <c r="C16" s="12" t="s">
        <v>0</v>
      </c>
      <c r="D16" s="12" t="s">
        <v>159</v>
      </c>
      <c r="E16" s="27">
        <f t="shared" si="2"/>
        <v>0</v>
      </c>
      <c r="F16" s="27">
        <f t="shared" si="3"/>
        <v>1</v>
      </c>
      <c r="G16" s="27">
        <v>0</v>
      </c>
      <c r="H16" s="9" t="s">
        <v>63</v>
      </c>
      <c r="I16" s="9" t="s">
        <v>45</v>
      </c>
      <c r="J16" s="4" t="s">
        <v>25</v>
      </c>
      <c r="K16" s="3" t="s">
        <v>37</v>
      </c>
      <c r="L16" s="3" t="s">
        <v>97</v>
      </c>
      <c r="M16" s="3" t="s">
        <v>221</v>
      </c>
      <c r="N16" s="5">
        <v>52</v>
      </c>
      <c r="O16" s="8">
        <f t="shared" si="4"/>
        <v>0.20799999999999999</v>
      </c>
      <c r="P16" s="6" t="str">
        <f t="shared" si="5"/>
        <v>2</v>
      </c>
      <c r="Q16" s="5">
        <v>2</v>
      </c>
      <c r="R16" s="5">
        <v>1</v>
      </c>
      <c r="S16" s="5">
        <f t="shared" si="0"/>
        <v>1.7</v>
      </c>
      <c r="T16" s="6" t="str">
        <f t="shared" si="1"/>
        <v>BAJO</v>
      </c>
      <c r="U16" s="7" t="s">
        <v>93</v>
      </c>
      <c r="V16" s="5" t="s">
        <v>153</v>
      </c>
      <c r="W16" s="7" t="s">
        <v>83</v>
      </c>
      <c r="X16" s="5">
        <v>1</v>
      </c>
      <c r="Y16" s="5">
        <f t="shared" si="6"/>
        <v>1.7</v>
      </c>
      <c r="Z16" s="10" t="str">
        <f t="shared" si="7"/>
        <v>ACEPTABLE</v>
      </c>
      <c r="AA16" s="5">
        <v>1</v>
      </c>
      <c r="AB16" s="5">
        <v>1</v>
      </c>
      <c r="AC16" s="5">
        <v>1</v>
      </c>
      <c r="AD16" s="5">
        <v>1</v>
      </c>
      <c r="AE16" s="5">
        <v>1</v>
      </c>
      <c r="AF16" s="5">
        <v>1</v>
      </c>
    </row>
    <row r="17" spans="1:32" ht="61.2" x14ac:dyDescent="0.2">
      <c r="A17" s="155"/>
      <c r="B17" s="172"/>
      <c r="C17" s="12" t="s">
        <v>0</v>
      </c>
      <c r="D17" s="12" t="s">
        <v>159</v>
      </c>
      <c r="E17" s="27">
        <f t="shared" si="2"/>
        <v>1</v>
      </c>
      <c r="F17" s="27">
        <f t="shared" si="3"/>
        <v>0</v>
      </c>
      <c r="G17" s="27">
        <v>0</v>
      </c>
      <c r="H17" s="9" t="s">
        <v>63</v>
      </c>
      <c r="I17" s="9" t="s">
        <v>45</v>
      </c>
      <c r="J17" s="4" t="s">
        <v>25</v>
      </c>
      <c r="K17" s="3" t="s">
        <v>126</v>
      </c>
      <c r="L17" s="3" t="s">
        <v>104</v>
      </c>
      <c r="M17" s="3" t="s">
        <v>221</v>
      </c>
      <c r="N17" s="5">
        <v>250</v>
      </c>
      <c r="O17" s="8">
        <f t="shared" si="4"/>
        <v>1</v>
      </c>
      <c r="P17" s="6" t="str">
        <f t="shared" si="5"/>
        <v>3</v>
      </c>
      <c r="Q17" s="5">
        <v>2</v>
      </c>
      <c r="R17" s="5">
        <v>1</v>
      </c>
      <c r="S17" s="5">
        <f t="shared" si="0"/>
        <v>1.9000000000000001</v>
      </c>
      <c r="T17" s="6" t="str">
        <f t="shared" si="1"/>
        <v>BAJO</v>
      </c>
      <c r="U17" s="7" t="s">
        <v>59</v>
      </c>
      <c r="V17" s="5" t="s">
        <v>153</v>
      </c>
      <c r="W17" s="7" t="s">
        <v>78</v>
      </c>
      <c r="X17" s="5">
        <v>1</v>
      </c>
      <c r="Y17" s="5">
        <f t="shared" si="6"/>
        <v>1.9000000000000001</v>
      </c>
      <c r="Z17" s="10" t="str">
        <f t="shared" si="7"/>
        <v>ACEPTABLE</v>
      </c>
      <c r="AA17" s="5">
        <v>0</v>
      </c>
      <c r="AB17" s="5">
        <v>1</v>
      </c>
      <c r="AC17" s="5">
        <v>0</v>
      </c>
      <c r="AD17" s="5">
        <v>0</v>
      </c>
      <c r="AE17" s="5">
        <v>1</v>
      </c>
      <c r="AF17" s="5">
        <v>1</v>
      </c>
    </row>
    <row r="18" spans="1:32" ht="60.6" x14ac:dyDescent="0.2">
      <c r="A18" s="155"/>
      <c r="B18" s="172"/>
      <c r="C18" s="12" t="s">
        <v>0</v>
      </c>
      <c r="D18" s="12" t="s">
        <v>159</v>
      </c>
      <c r="E18" s="27">
        <f t="shared" si="2"/>
        <v>1</v>
      </c>
      <c r="F18" s="27">
        <f t="shared" si="3"/>
        <v>0</v>
      </c>
      <c r="G18" s="27">
        <v>0</v>
      </c>
      <c r="H18" s="9" t="s">
        <v>63</v>
      </c>
      <c r="I18" s="9" t="s">
        <v>63</v>
      </c>
      <c r="J18" s="4" t="s">
        <v>25</v>
      </c>
      <c r="K18" s="3" t="s">
        <v>66</v>
      </c>
      <c r="L18" s="3" t="s">
        <v>67</v>
      </c>
      <c r="M18" s="3" t="s">
        <v>221</v>
      </c>
      <c r="N18" s="5">
        <v>250</v>
      </c>
      <c r="O18" s="8">
        <f t="shared" si="4"/>
        <v>1</v>
      </c>
      <c r="P18" s="6" t="str">
        <f t="shared" si="5"/>
        <v>3</v>
      </c>
      <c r="Q18" s="5">
        <v>1</v>
      </c>
      <c r="R18" s="5">
        <v>1</v>
      </c>
      <c r="S18" s="5">
        <f t="shared" si="0"/>
        <v>1.4000000000000001</v>
      </c>
      <c r="T18" s="6" t="str">
        <f t="shared" si="1"/>
        <v>BAJO</v>
      </c>
      <c r="U18" s="7" t="s">
        <v>68</v>
      </c>
      <c r="V18" s="5" t="s">
        <v>153</v>
      </c>
      <c r="W18" s="7" t="s">
        <v>83</v>
      </c>
      <c r="X18" s="5">
        <v>1</v>
      </c>
      <c r="Y18" s="5">
        <f t="shared" si="6"/>
        <v>1.4000000000000001</v>
      </c>
      <c r="Z18" s="10" t="str">
        <f t="shared" si="7"/>
        <v>ACEPTABLE</v>
      </c>
      <c r="AA18" s="5">
        <v>0</v>
      </c>
      <c r="AB18" s="5">
        <v>1</v>
      </c>
      <c r="AC18" s="5">
        <v>0</v>
      </c>
      <c r="AD18" s="5">
        <v>0</v>
      </c>
      <c r="AE18" s="5">
        <v>0</v>
      </c>
      <c r="AF18" s="5">
        <v>0</v>
      </c>
    </row>
    <row r="19" spans="1:32" ht="122.4" customHeight="1" x14ac:dyDescent="0.2">
      <c r="A19" s="155"/>
      <c r="B19" s="172"/>
      <c r="C19" s="12" t="s">
        <v>0</v>
      </c>
      <c r="D19" s="12" t="s">
        <v>148</v>
      </c>
      <c r="E19" s="27">
        <f t="shared" si="2"/>
        <v>1</v>
      </c>
      <c r="F19" s="27">
        <f t="shared" si="3"/>
        <v>0</v>
      </c>
      <c r="G19" s="27">
        <v>0</v>
      </c>
      <c r="H19" s="9" t="s">
        <v>239</v>
      </c>
      <c r="I19" s="9" t="s">
        <v>240</v>
      </c>
      <c r="J19" s="4" t="s">
        <v>25</v>
      </c>
      <c r="K19" s="3" t="s">
        <v>66</v>
      </c>
      <c r="L19" s="3" t="s">
        <v>238</v>
      </c>
      <c r="M19" s="3" t="s">
        <v>231</v>
      </c>
      <c r="N19" s="5">
        <v>250</v>
      </c>
      <c r="O19" s="8">
        <f>+N19/250</f>
        <v>1</v>
      </c>
      <c r="P19" s="6" t="str">
        <f>IF(O19&lt;=0.15,"1",IF(AND(O19&gt;0.15,O19&lt;0.3),"2",IF(AND(O19&gt;=0.3),"3")))</f>
        <v>3</v>
      </c>
      <c r="Q19" s="5">
        <v>1</v>
      </c>
      <c r="R19" s="5">
        <v>2</v>
      </c>
      <c r="S19" s="5">
        <f t="shared" si="0"/>
        <v>1.7000000000000002</v>
      </c>
      <c r="T19" s="6" t="str">
        <f t="shared" si="1"/>
        <v>BAJO</v>
      </c>
      <c r="U19" s="7" t="s">
        <v>68</v>
      </c>
      <c r="V19" s="5" t="s">
        <v>153</v>
      </c>
      <c r="W19" s="7" t="s">
        <v>83</v>
      </c>
      <c r="X19" s="5">
        <v>1</v>
      </c>
      <c r="Y19" s="5">
        <f t="shared" si="6"/>
        <v>1.7000000000000002</v>
      </c>
      <c r="Z19" s="10" t="str">
        <f t="shared" si="7"/>
        <v>ACEPTABLE</v>
      </c>
      <c r="AA19" s="5">
        <v>0</v>
      </c>
      <c r="AB19" s="5">
        <v>1</v>
      </c>
      <c r="AC19" s="5">
        <v>0</v>
      </c>
      <c r="AD19" s="5">
        <v>0</v>
      </c>
      <c r="AE19" s="5">
        <v>0</v>
      </c>
      <c r="AF19" s="5">
        <v>0</v>
      </c>
    </row>
    <row r="20" spans="1:32" ht="71.400000000000006" x14ac:dyDescent="0.2">
      <c r="A20" s="155"/>
      <c r="B20" s="172"/>
      <c r="C20" s="12" t="s">
        <v>24</v>
      </c>
      <c r="D20" s="12" t="s">
        <v>160</v>
      </c>
      <c r="E20" s="27">
        <f t="shared" si="2"/>
        <v>1</v>
      </c>
      <c r="F20" s="27">
        <f t="shared" si="3"/>
        <v>0</v>
      </c>
      <c r="G20" s="27">
        <v>0</v>
      </c>
      <c r="H20" s="9" t="s">
        <v>34</v>
      </c>
      <c r="I20" s="9" t="s">
        <v>95</v>
      </c>
      <c r="J20" s="4" t="s">
        <v>25</v>
      </c>
      <c r="K20" s="3" t="s">
        <v>35</v>
      </c>
      <c r="L20" s="3" t="s">
        <v>50</v>
      </c>
      <c r="M20" s="3" t="s">
        <v>235</v>
      </c>
      <c r="N20" s="5">
        <v>250</v>
      </c>
      <c r="O20" s="8">
        <f t="shared" si="4"/>
        <v>1</v>
      </c>
      <c r="P20" s="6" t="str">
        <f t="shared" si="5"/>
        <v>3</v>
      </c>
      <c r="Q20" s="5">
        <v>2</v>
      </c>
      <c r="R20" s="5">
        <v>1</v>
      </c>
      <c r="S20" s="5">
        <f t="shared" si="0"/>
        <v>1.9000000000000001</v>
      </c>
      <c r="T20" s="6" t="str">
        <f t="shared" si="1"/>
        <v>BAJO</v>
      </c>
      <c r="U20" s="7" t="s">
        <v>94</v>
      </c>
      <c r="V20" s="5" t="s">
        <v>153</v>
      </c>
      <c r="W20" s="7" t="s">
        <v>84</v>
      </c>
      <c r="X20" s="5">
        <v>1</v>
      </c>
      <c r="Y20" s="5">
        <f t="shared" si="6"/>
        <v>1.9000000000000001</v>
      </c>
      <c r="Z20" s="10" t="str">
        <f t="shared" si="7"/>
        <v>ACEPTABLE</v>
      </c>
      <c r="AA20" s="5">
        <v>1</v>
      </c>
      <c r="AB20" s="5">
        <v>1</v>
      </c>
      <c r="AC20" s="5">
        <v>0</v>
      </c>
      <c r="AD20" s="5">
        <v>0</v>
      </c>
      <c r="AE20" s="5">
        <v>1</v>
      </c>
      <c r="AF20" s="5">
        <v>1</v>
      </c>
    </row>
    <row r="21" spans="1:32" ht="71.400000000000006" x14ac:dyDescent="0.2">
      <c r="A21" s="155"/>
      <c r="B21" s="172"/>
      <c r="C21" s="12" t="s">
        <v>24</v>
      </c>
      <c r="D21" s="12" t="s">
        <v>160</v>
      </c>
      <c r="E21" s="27">
        <f t="shared" si="2"/>
        <v>1</v>
      </c>
      <c r="F21" s="27">
        <f t="shared" si="3"/>
        <v>0</v>
      </c>
      <c r="G21" s="27">
        <v>0</v>
      </c>
      <c r="H21" s="9" t="s">
        <v>34</v>
      </c>
      <c r="I21" s="9" t="s">
        <v>36</v>
      </c>
      <c r="J21" s="4" t="s">
        <v>25</v>
      </c>
      <c r="K21" s="3" t="s">
        <v>44</v>
      </c>
      <c r="L21" s="3" t="s">
        <v>51</v>
      </c>
      <c r="M21" s="3" t="s">
        <v>235</v>
      </c>
      <c r="N21" s="5">
        <v>250</v>
      </c>
      <c r="O21" s="8">
        <f t="shared" si="4"/>
        <v>1</v>
      </c>
      <c r="P21" s="6" t="str">
        <f t="shared" si="5"/>
        <v>3</v>
      </c>
      <c r="Q21" s="5">
        <v>2</v>
      </c>
      <c r="R21" s="5">
        <v>2</v>
      </c>
      <c r="S21" s="5">
        <f t="shared" si="0"/>
        <v>2.2000000000000002</v>
      </c>
      <c r="T21" s="6" t="str">
        <f t="shared" si="1"/>
        <v>MEDIO</v>
      </c>
      <c r="U21" s="7" t="s">
        <v>80</v>
      </c>
      <c r="V21" s="5" t="s">
        <v>153</v>
      </c>
      <c r="W21" s="7" t="s">
        <v>82</v>
      </c>
      <c r="X21" s="5">
        <v>1</v>
      </c>
      <c r="Y21" s="5">
        <f t="shared" si="6"/>
        <v>2.2000000000000002</v>
      </c>
      <c r="Z21" s="10" t="str">
        <f t="shared" si="7"/>
        <v>ACEPTABLE</v>
      </c>
      <c r="AA21" s="5">
        <v>1</v>
      </c>
      <c r="AB21" s="5">
        <v>1</v>
      </c>
      <c r="AC21" s="5">
        <v>0</v>
      </c>
      <c r="AD21" s="5">
        <v>0</v>
      </c>
      <c r="AE21" s="5">
        <v>1</v>
      </c>
      <c r="AF21" s="5">
        <v>1</v>
      </c>
    </row>
    <row r="22" spans="1:32" ht="71.400000000000006" customHeight="1" x14ac:dyDescent="0.2">
      <c r="A22" s="155"/>
      <c r="B22" s="172"/>
      <c r="C22" s="12" t="s">
        <v>24</v>
      </c>
      <c r="D22" s="12" t="s">
        <v>160</v>
      </c>
      <c r="E22" s="27">
        <f t="shared" si="2"/>
        <v>0</v>
      </c>
      <c r="F22" s="27">
        <f t="shared" si="3"/>
        <v>1</v>
      </c>
      <c r="G22" s="27">
        <v>0</v>
      </c>
      <c r="H22" s="9" t="s">
        <v>34</v>
      </c>
      <c r="I22" s="9" t="s">
        <v>36</v>
      </c>
      <c r="J22" s="4" t="s">
        <v>25</v>
      </c>
      <c r="K22" s="3" t="s">
        <v>37</v>
      </c>
      <c r="L22" s="3" t="s">
        <v>77</v>
      </c>
      <c r="M22" s="3" t="s">
        <v>235</v>
      </c>
      <c r="N22" s="5">
        <v>1</v>
      </c>
      <c r="O22" s="8">
        <f t="shared" si="4"/>
        <v>4.0000000000000001E-3</v>
      </c>
      <c r="P22" s="6" t="str">
        <f t="shared" si="5"/>
        <v>1</v>
      </c>
      <c r="Q22" s="5">
        <v>2</v>
      </c>
      <c r="R22" s="5">
        <v>2</v>
      </c>
      <c r="S22" s="5">
        <f t="shared" si="0"/>
        <v>1.7999999999999998</v>
      </c>
      <c r="T22" s="6" t="str">
        <f t="shared" si="1"/>
        <v>BAJO</v>
      </c>
      <c r="U22" s="7" t="s">
        <v>91</v>
      </c>
      <c r="V22" s="5" t="s">
        <v>153</v>
      </c>
      <c r="W22" s="7" t="s">
        <v>81</v>
      </c>
      <c r="X22" s="5">
        <v>1</v>
      </c>
      <c r="Y22" s="5">
        <f t="shared" si="6"/>
        <v>1.7999999999999998</v>
      </c>
      <c r="Z22" s="10" t="str">
        <f t="shared" si="7"/>
        <v>ACEPTABLE</v>
      </c>
      <c r="AA22" s="5">
        <v>0</v>
      </c>
      <c r="AB22" s="5">
        <v>1</v>
      </c>
      <c r="AC22" s="5">
        <v>0</v>
      </c>
      <c r="AD22" s="5">
        <v>1</v>
      </c>
      <c r="AE22" s="5">
        <v>1</v>
      </c>
      <c r="AF22" s="5">
        <v>1</v>
      </c>
    </row>
    <row r="23" spans="1:32" ht="71.400000000000006" x14ac:dyDescent="0.2">
      <c r="A23" s="155"/>
      <c r="B23" s="172"/>
      <c r="C23" s="12" t="s">
        <v>24</v>
      </c>
      <c r="D23" s="12" t="s">
        <v>160</v>
      </c>
      <c r="E23" s="27">
        <f t="shared" si="2"/>
        <v>0</v>
      </c>
      <c r="F23" s="27">
        <f t="shared" si="3"/>
        <v>1</v>
      </c>
      <c r="G23" s="27">
        <v>0</v>
      </c>
      <c r="H23" s="9" t="s">
        <v>34</v>
      </c>
      <c r="I23" s="9" t="s">
        <v>36</v>
      </c>
      <c r="J23" s="4" t="s">
        <v>25</v>
      </c>
      <c r="K23" s="3" t="s">
        <v>38</v>
      </c>
      <c r="L23" s="3" t="s">
        <v>52</v>
      </c>
      <c r="M23" s="3" t="s">
        <v>235</v>
      </c>
      <c r="N23" s="5">
        <v>1</v>
      </c>
      <c r="O23" s="8">
        <f t="shared" si="4"/>
        <v>4.0000000000000001E-3</v>
      </c>
      <c r="P23" s="6" t="str">
        <f t="shared" si="5"/>
        <v>1</v>
      </c>
      <c r="Q23" s="5">
        <v>2</v>
      </c>
      <c r="R23" s="5">
        <v>2</v>
      </c>
      <c r="S23" s="5">
        <f t="shared" si="0"/>
        <v>1.7999999999999998</v>
      </c>
      <c r="T23" s="6" t="str">
        <f t="shared" si="1"/>
        <v>BAJO</v>
      </c>
      <c r="U23" s="7" t="s">
        <v>90</v>
      </c>
      <c r="V23" s="5" t="s">
        <v>153</v>
      </c>
      <c r="W23" s="7" t="s">
        <v>81</v>
      </c>
      <c r="X23" s="5">
        <v>1</v>
      </c>
      <c r="Y23" s="5">
        <f t="shared" si="6"/>
        <v>1.7999999999999998</v>
      </c>
      <c r="Z23" s="10" t="str">
        <f t="shared" si="7"/>
        <v>ACEPTABLE</v>
      </c>
      <c r="AA23" s="5">
        <v>0</v>
      </c>
      <c r="AB23" s="5">
        <v>1</v>
      </c>
      <c r="AC23" s="5">
        <v>1</v>
      </c>
      <c r="AD23" s="5">
        <v>1</v>
      </c>
      <c r="AE23" s="5">
        <v>0</v>
      </c>
      <c r="AF23" s="5">
        <v>1</v>
      </c>
    </row>
    <row r="24" spans="1:32" ht="71.400000000000006" x14ac:dyDescent="0.2">
      <c r="A24" s="155"/>
      <c r="B24" s="172"/>
      <c r="C24" s="12" t="s">
        <v>24</v>
      </c>
      <c r="D24" s="12" t="s">
        <v>160</v>
      </c>
      <c r="E24" s="27">
        <f t="shared" si="2"/>
        <v>0</v>
      </c>
      <c r="F24" s="27">
        <f t="shared" si="3"/>
        <v>1</v>
      </c>
      <c r="G24" s="27">
        <v>0</v>
      </c>
      <c r="H24" s="9" t="s">
        <v>34</v>
      </c>
      <c r="I24" s="9" t="s">
        <v>36</v>
      </c>
      <c r="J24" s="4" t="s">
        <v>25</v>
      </c>
      <c r="K24" s="3" t="s">
        <v>40</v>
      </c>
      <c r="L24" s="3" t="s">
        <v>60</v>
      </c>
      <c r="M24" s="3" t="s">
        <v>235</v>
      </c>
      <c r="N24" s="5">
        <v>1</v>
      </c>
      <c r="O24" s="8">
        <f t="shared" si="4"/>
        <v>4.0000000000000001E-3</v>
      </c>
      <c r="P24" s="6" t="str">
        <f t="shared" si="5"/>
        <v>1</v>
      </c>
      <c r="Q24" s="5">
        <v>3</v>
      </c>
      <c r="R24" s="5">
        <v>3</v>
      </c>
      <c r="S24" s="5">
        <f t="shared" si="0"/>
        <v>2.5999999999999996</v>
      </c>
      <c r="T24" s="6" t="str">
        <f t="shared" si="1"/>
        <v>ALTO</v>
      </c>
      <c r="U24" s="7" t="s">
        <v>70</v>
      </c>
      <c r="V24" s="5" t="s">
        <v>153</v>
      </c>
      <c r="W24" s="7" t="s">
        <v>79</v>
      </c>
      <c r="X24" s="5">
        <v>1</v>
      </c>
      <c r="Y24" s="5">
        <f t="shared" si="6"/>
        <v>2.5999999999999996</v>
      </c>
      <c r="Z24" s="10" t="str">
        <f t="shared" si="7"/>
        <v>ACEPTABLE</v>
      </c>
      <c r="AA24" s="5">
        <v>1</v>
      </c>
      <c r="AB24" s="5">
        <v>1</v>
      </c>
      <c r="AC24" s="5">
        <v>0</v>
      </c>
      <c r="AD24" s="5">
        <v>0</v>
      </c>
      <c r="AE24" s="5">
        <v>1</v>
      </c>
      <c r="AF24" s="5">
        <v>1</v>
      </c>
    </row>
    <row r="25" spans="1:32" ht="71.400000000000006" x14ac:dyDescent="0.2">
      <c r="A25" s="155"/>
      <c r="B25" s="172"/>
      <c r="C25" s="12" t="s">
        <v>24</v>
      </c>
      <c r="D25" s="12" t="s">
        <v>160</v>
      </c>
      <c r="E25" s="27">
        <f t="shared" si="2"/>
        <v>0</v>
      </c>
      <c r="F25" s="27">
        <f t="shared" si="3"/>
        <v>1</v>
      </c>
      <c r="G25" s="27">
        <v>0</v>
      </c>
      <c r="H25" s="9" t="s">
        <v>34</v>
      </c>
      <c r="I25" s="9" t="s">
        <v>36</v>
      </c>
      <c r="J25" s="4" t="s">
        <v>25</v>
      </c>
      <c r="K25" s="3" t="s">
        <v>37</v>
      </c>
      <c r="L25" s="3" t="s">
        <v>71</v>
      </c>
      <c r="M25" s="3" t="s">
        <v>235</v>
      </c>
      <c r="N25" s="5">
        <v>2</v>
      </c>
      <c r="O25" s="8">
        <f t="shared" si="4"/>
        <v>8.0000000000000002E-3</v>
      </c>
      <c r="P25" s="6" t="str">
        <f t="shared" si="5"/>
        <v>1</v>
      </c>
      <c r="Q25" s="5">
        <v>1</v>
      </c>
      <c r="R25" s="5">
        <v>1</v>
      </c>
      <c r="S25" s="5">
        <f t="shared" si="0"/>
        <v>1</v>
      </c>
      <c r="T25" s="6" t="str">
        <f t="shared" si="1"/>
        <v>BAJO</v>
      </c>
      <c r="U25" s="7" t="s">
        <v>90</v>
      </c>
      <c r="V25" s="5" t="s">
        <v>153</v>
      </c>
      <c r="W25" s="7" t="s">
        <v>84</v>
      </c>
      <c r="X25" s="5">
        <v>1</v>
      </c>
      <c r="Y25" s="5">
        <f t="shared" si="6"/>
        <v>1</v>
      </c>
      <c r="Z25" s="10" t="str">
        <f t="shared" si="7"/>
        <v>ACEPTABLE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1</v>
      </c>
    </row>
    <row r="26" spans="1:32" ht="61.2" x14ac:dyDescent="0.2">
      <c r="A26" s="155"/>
      <c r="B26" s="172"/>
      <c r="C26" s="12" t="s">
        <v>24</v>
      </c>
      <c r="D26" s="12" t="s">
        <v>129</v>
      </c>
      <c r="E26" s="27">
        <f t="shared" si="2"/>
        <v>0</v>
      </c>
      <c r="F26" s="27">
        <f t="shared" si="3"/>
        <v>1</v>
      </c>
      <c r="G26" s="27">
        <v>0</v>
      </c>
      <c r="H26" s="9" t="s">
        <v>34</v>
      </c>
      <c r="I26" s="9" t="s">
        <v>36</v>
      </c>
      <c r="J26" s="4" t="s">
        <v>25</v>
      </c>
      <c r="K26" s="3" t="s">
        <v>37</v>
      </c>
      <c r="L26" s="3" t="s">
        <v>72</v>
      </c>
      <c r="M26" s="3" t="s">
        <v>235</v>
      </c>
      <c r="N26" s="5">
        <v>3</v>
      </c>
      <c r="O26" s="8">
        <f t="shared" si="4"/>
        <v>1.2E-2</v>
      </c>
      <c r="P26" s="6" t="str">
        <f t="shared" si="5"/>
        <v>1</v>
      </c>
      <c r="Q26" s="5">
        <v>1</v>
      </c>
      <c r="R26" s="5">
        <v>1</v>
      </c>
      <c r="S26" s="5">
        <f t="shared" si="0"/>
        <v>1</v>
      </c>
      <c r="T26" s="6" t="str">
        <f t="shared" si="1"/>
        <v>BAJO</v>
      </c>
      <c r="U26" s="7" t="s">
        <v>90</v>
      </c>
      <c r="V26" s="5" t="s">
        <v>153</v>
      </c>
      <c r="W26" s="7" t="s">
        <v>84</v>
      </c>
      <c r="X26" s="5">
        <v>1</v>
      </c>
      <c r="Y26" s="5">
        <f t="shared" si="6"/>
        <v>1</v>
      </c>
      <c r="Z26" s="10" t="str">
        <f t="shared" si="7"/>
        <v>ACEPTABLE</v>
      </c>
      <c r="AA26" s="5">
        <v>0</v>
      </c>
      <c r="AB26" s="5">
        <v>0</v>
      </c>
      <c r="AC26" s="5">
        <v>1</v>
      </c>
      <c r="AD26" s="5">
        <v>1</v>
      </c>
      <c r="AE26" s="5">
        <v>0</v>
      </c>
      <c r="AF26" s="5">
        <v>1</v>
      </c>
    </row>
    <row r="27" spans="1:32" ht="71.400000000000006" customHeight="1" x14ac:dyDescent="0.2">
      <c r="A27" s="155"/>
      <c r="B27" s="172"/>
      <c r="C27" s="12" t="s">
        <v>24</v>
      </c>
      <c r="D27" s="12" t="s">
        <v>129</v>
      </c>
      <c r="E27" s="27">
        <f t="shared" si="2"/>
        <v>0</v>
      </c>
      <c r="F27" s="27">
        <f t="shared" si="3"/>
        <v>1</v>
      </c>
      <c r="G27" s="27">
        <v>0</v>
      </c>
      <c r="H27" s="9" t="s">
        <v>34</v>
      </c>
      <c r="I27" s="9" t="s">
        <v>36</v>
      </c>
      <c r="J27" s="4" t="s">
        <v>25</v>
      </c>
      <c r="K27" s="3" t="s">
        <v>38</v>
      </c>
      <c r="L27" s="3" t="s">
        <v>73</v>
      </c>
      <c r="M27" s="3" t="s">
        <v>221</v>
      </c>
      <c r="N27" s="5">
        <v>1</v>
      </c>
      <c r="O27" s="8">
        <f t="shared" si="4"/>
        <v>4.0000000000000001E-3</v>
      </c>
      <c r="P27" s="6" t="str">
        <f t="shared" si="5"/>
        <v>1</v>
      </c>
      <c r="Q27" s="5">
        <v>1</v>
      </c>
      <c r="R27" s="5">
        <v>1</v>
      </c>
      <c r="S27" s="5">
        <f t="shared" si="0"/>
        <v>1</v>
      </c>
      <c r="T27" s="6" t="str">
        <f t="shared" si="1"/>
        <v>BAJO</v>
      </c>
      <c r="U27" s="7" t="s">
        <v>91</v>
      </c>
      <c r="V27" s="5" t="s">
        <v>153</v>
      </c>
      <c r="W27" s="7" t="s">
        <v>84</v>
      </c>
      <c r="X27" s="5">
        <v>1</v>
      </c>
      <c r="Y27" s="5">
        <f t="shared" si="6"/>
        <v>1</v>
      </c>
      <c r="Z27" s="10" t="str">
        <f t="shared" si="7"/>
        <v>ACEPTABLE</v>
      </c>
      <c r="AA27" s="5">
        <v>0</v>
      </c>
      <c r="AB27" s="5">
        <v>0</v>
      </c>
      <c r="AC27" s="5">
        <v>0</v>
      </c>
      <c r="AD27" s="5">
        <v>1</v>
      </c>
      <c r="AE27" s="5">
        <v>1</v>
      </c>
      <c r="AF27" s="5">
        <v>1</v>
      </c>
    </row>
    <row r="28" spans="1:32" ht="61.2" x14ac:dyDescent="0.2">
      <c r="A28" s="155"/>
      <c r="B28" s="172"/>
      <c r="C28" s="12" t="s">
        <v>24</v>
      </c>
      <c r="D28" s="12" t="s">
        <v>129</v>
      </c>
      <c r="E28" s="27">
        <f t="shared" si="2"/>
        <v>1</v>
      </c>
      <c r="F28" s="27">
        <f t="shared" si="3"/>
        <v>0</v>
      </c>
      <c r="G28" s="27">
        <v>0</v>
      </c>
      <c r="H28" s="9" t="s">
        <v>31</v>
      </c>
      <c r="I28" s="9" t="s">
        <v>42</v>
      </c>
      <c r="J28" s="4" t="s">
        <v>25</v>
      </c>
      <c r="K28" s="3" t="s">
        <v>35</v>
      </c>
      <c r="L28" s="3" t="s">
        <v>35</v>
      </c>
      <c r="M28" s="3" t="s">
        <v>221</v>
      </c>
      <c r="N28" s="5">
        <v>250</v>
      </c>
      <c r="O28" s="8">
        <f t="shared" si="4"/>
        <v>1</v>
      </c>
      <c r="P28" s="6" t="str">
        <f t="shared" si="5"/>
        <v>3</v>
      </c>
      <c r="Q28" s="5">
        <v>2</v>
      </c>
      <c r="R28" s="5">
        <v>1</v>
      </c>
      <c r="S28" s="5">
        <f t="shared" si="0"/>
        <v>1.9000000000000001</v>
      </c>
      <c r="T28" s="6" t="str">
        <f>IF(S28&lt;=2,"BAJO",IF(AND(S28&gt;2,S28&lt;2.5),"MEDIO",IF(AND(S28&gt;=2.5),"ALTO")))</f>
        <v>BAJO</v>
      </c>
      <c r="U28" s="7" t="s">
        <v>53</v>
      </c>
      <c r="V28" s="5" t="s">
        <v>153</v>
      </c>
      <c r="W28" s="7" t="s">
        <v>54</v>
      </c>
      <c r="X28" s="5">
        <v>1</v>
      </c>
      <c r="Y28" s="5">
        <f t="shared" si="6"/>
        <v>1.9000000000000001</v>
      </c>
      <c r="Z28" s="10" t="str">
        <f>IF(Y28&lt;=3,"ACEPTABLE",IF(AND(Y28&gt;3,Y28&lt;6),"MODERADO",IF(AND(Y28&gt;=6),"SIGNIFICATIVO")))</f>
        <v>ACEPTABLE</v>
      </c>
      <c r="AA28" s="5">
        <v>0</v>
      </c>
      <c r="AB28" s="5">
        <v>1</v>
      </c>
      <c r="AC28" s="5">
        <v>0</v>
      </c>
      <c r="AD28" s="5">
        <v>0</v>
      </c>
      <c r="AE28" s="5">
        <v>1</v>
      </c>
      <c r="AF28" s="5">
        <v>1</v>
      </c>
    </row>
    <row r="29" spans="1:32" ht="61.2" x14ac:dyDescent="0.2">
      <c r="A29" s="155"/>
      <c r="B29" s="172"/>
      <c r="C29" s="12" t="s">
        <v>24</v>
      </c>
      <c r="D29" s="12" t="s">
        <v>129</v>
      </c>
      <c r="E29" s="27">
        <f t="shared" si="2"/>
        <v>1</v>
      </c>
      <c r="F29" s="27">
        <f t="shared" si="3"/>
        <v>0</v>
      </c>
      <c r="G29" s="27">
        <v>0</v>
      </c>
      <c r="H29" s="9" t="s">
        <v>31</v>
      </c>
      <c r="I29" s="9" t="s">
        <v>41</v>
      </c>
      <c r="J29" s="4" t="s">
        <v>25</v>
      </c>
      <c r="K29" s="3" t="s">
        <v>126</v>
      </c>
      <c r="L29" s="3" t="s">
        <v>104</v>
      </c>
      <c r="M29" s="3" t="s">
        <v>221</v>
      </c>
      <c r="N29" s="5">
        <v>250</v>
      </c>
      <c r="O29" s="8">
        <f t="shared" si="4"/>
        <v>1</v>
      </c>
      <c r="P29" s="6" t="str">
        <f t="shared" si="5"/>
        <v>3</v>
      </c>
      <c r="Q29" s="5">
        <v>1</v>
      </c>
      <c r="R29" s="5">
        <v>1</v>
      </c>
      <c r="S29" s="5">
        <f t="shared" si="0"/>
        <v>1.4000000000000001</v>
      </c>
      <c r="T29" s="6" t="str">
        <f>IF(S29&lt;=2,"BAJO",IF(AND(S29&gt;2,S29&lt;2.5),"MEDIO",IF(AND(S29&gt;=2.5),"ALTO")))</f>
        <v>BAJO</v>
      </c>
      <c r="U29" s="7" t="s">
        <v>99</v>
      </c>
      <c r="V29" s="5" t="s">
        <v>153</v>
      </c>
      <c r="W29" s="7" t="s">
        <v>96</v>
      </c>
      <c r="X29" s="5">
        <v>2</v>
      </c>
      <c r="Y29" s="5">
        <f t="shared" si="6"/>
        <v>2.8000000000000003</v>
      </c>
      <c r="Z29" s="10" t="str">
        <f>IF(Y29&lt;=3,"ACEPTABLE",IF(AND(Y29&gt;3,Y29&lt;6),"MODERADO",IF(AND(Y29&gt;=6),"SIGNIFICATIVO")))</f>
        <v>ACEPTABLE</v>
      </c>
      <c r="AA29" s="5">
        <v>0</v>
      </c>
      <c r="AB29" s="5">
        <v>1</v>
      </c>
      <c r="AC29" s="5">
        <v>1</v>
      </c>
      <c r="AD29" s="5">
        <v>1</v>
      </c>
      <c r="AE29" s="5">
        <v>1</v>
      </c>
      <c r="AF29" s="5">
        <v>1</v>
      </c>
    </row>
    <row r="30" spans="1:32" ht="61.2" x14ac:dyDescent="0.2">
      <c r="A30" s="155"/>
      <c r="B30" s="172"/>
      <c r="C30" s="12" t="s">
        <v>24</v>
      </c>
      <c r="D30" s="12" t="s">
        <v>129</v>
      </c>
      <c r="E30" s="27">
        <f t="shared" si="2"/>
        <v>1</v>
      </c>
      <c r="F30" s="27">
        <f t="shared" si="3"/>
        <v>0</v>
      </c>
      <c r="G30" s="27">
        <v>0</v>
      </c>
      <c r="H30" s="9" t="s">
        <v>61</v>
      </c>
      <c r="I30" s="9" t="s">
        <v>62</v>
      </c>
      <c r="J30" s="4" t="s">
        <v>25</v>
      </c>
      <c r="K30" s="3" t="s">
        <v>126</v>
      </c>
      <c r="L30" s="3" t="s">
        <v>104</v>
      </c>
      <c r="M30" s="3" t="s">
        <v>221</v>
      </c>
      <c r="N30" s="5">
        <v>250</v>
      </c>
      <c r="O30" s="8">
        <f t="shared" si="4"/>
        <v>1</v>
      </c>
      <c r="P30" s="6" t="str">
        <f t="shared" si="5"/>
        <v>3</v>
      </c>
      <c r="Q30" s="5">
        <v>2</v>
      </c>
      <c r="R30" s="5">
        <v>1</v>
      </c>
      <c r="S30" s="5">
        <f t="shared" si="0"/>
        <v>1.9000000000000001</v>
      </c>
      <c r="T30" s="6" t="str">
        <f>IF(S30&lt;=2,"BAJO",IF(AND(S30&gt;2,S30&lt;2.5),"MEDIO",IF(AND(S30&gt;=2.5),"ALTO")))</f>
        <v>BAJO</v>
      </c>
      <c r="U30" s="7" t="s">
        <v>100</v>
      </c>
      <c r="V30" s="5" t="s">
        <v>153</v>
      </c>
      <c r="W30" s="7" t="s">
        <v>78</v>
      </c>
      <c r="X30" s="5">
        <v>1</v>
      </c>
      <c r="Y30" s="5">
        <f t="shared" si="6"/>
        <v>1.9000000000000001</v>
      </c>
      <c r="Z30" s="10" t="str">
        <f>IF(Y30&lt;=3,"ACEPTABLE",IF(AND(Y30&gt;3,Y30&lt;6),"MODERADO",IF(AND(Y30&gt;=6),"SIGNIFICATIVO")))</f>
        <v>ACEPTABLE</v>
      </c>
      <c r="AA30" s="5">
        <v>0</v>
      </c>
      <c r="AB30" s="5">
        <v>1</v>
      </c>
      <c r="AC30" s="5">
        <v>0</v>
      </c>
      <c r="AD30" s="5">
        <v>0</v>
      </c>
      <c r="AE30" s="5">
        <v>1</v>
      </c>
      <c r="AF30" s="5">
        <v>1</v>
      </c>
    </row>
    <row r="31" spans="1:32" ht="61.2" x14ac:dyDescent="0.2">
      <c r="A31" s="155"/>
      <c r="B31" s="172"/>
      <c r="C31" s="12" t="s">
        <v>24</v>
      </c>
      <c r="D31" s="12" t="s">
        <v>129</v>
      </c>
      <c r="E31" s="27">
        <f t="shared" si="2"/>
        <v>1</v>
      </c>
      <c r="F31" s="27">
        <f t="shared" si="3"/>
        <v>0</v>
      </c>
      <c r="G31" s="27">
        <v>0</v>
      </c>
      <c r="H31" s="9" t="s">
        <v>61</v>
      </c>
      <c r="I31" s="9" t="s">
        <v>87</v>
      </c>
      <c r="J31" s="4" t="s">
        <v>25</v>
      </c>
      <c r="K31" s="3" t="s">
        <v>64</v>
      </c>
      <c r="L31" s="3" t="s">
        <v>65</v>
      </c>
      <c r="M31" s="3" t="s">
        <v>221</v>
      </c>
      <c r="N31" s="5">
        <v>250</v>
      </c>
      <c r="O31" s="8">
        <f t="shared" si="4"/>
        <v>1</v>
      </c>
      <c r="P31" s="6" t="str">
        <f t="shared" si="5"/>
        <v>3</v>
      </c>
      <c r="Q31" s="5">
        <v>1</v>
      </c>
      <c r="R31" s="5">
        <v>1</v>
      </c>
      <c r="S31" s="5">
        <f t="shared" si="0"/>
        <v>1.4000000000000001</v>
      </c>
      <c r="T31" s="6" t="str">
        <f>IF(S31&lt;=2,"BAJO",IF(AND(S31&gt;2,S31&lt;2.5),"MEDIO",IF(AND(S31&gt;=2.5),"ALTO")))</f>
        <v>BAJO</v>
      </c>
      <c r="U31" s="7" t="s">
        <v>88</v>
      </c>
      <c r="V31" s="5" t="s">
        <v>153</v>
      </c>
      <c r="W31" s="7" t="s">
        <v>83</v>
      </c>
      <c r="X31" s="5">
        <v>1</v>
      </c>
      <c r="Y31" s="5">
        <f t="shared" si="6"/>
        <v>1.4000000000000001</v>
      </c>
      <c r="Z31" s="10" t="str">
        <f>IF(Y31&lt;=2,"ACEPTABLE",IF(AND(Y31&gt;2,Y31&lt;6),"MODERADO",IF(AND(Y31&gt;=6),"SIGNIFICATIVO")))</f>
        <v>ACEPTABLE</v>
      </c>
      <c r="AA31" s="5">
        <v>0</v>
      </c>
      <c r="AB31" s="5">
        <v>1</v>
      </c>
      <c r="AC31" s="5">
        <v>0</v>
      </c>
      <c r="AD31" s="5">
        <v>0</v>
      </c>
      <c r="AE31" s="5">
        <v>0</v>
      </c>
      <c r="AF31" s="5">
        <v>1</v>
      </c>
    </row>
    <row r="32" spans="1:32" ht="61.2" x14ac:dyDescent="0.2">
      <c r="A32" s="155"/>
      <c r="B32" s="172"/>
      <c r="C32" s="12" t="s">
        <v>24</v>
      </c>
      <c r="D32" s="12" t="s">
        <v>129</v>
      </c>
      <c r="E32" s="27">
        <f t="shared" si="2"/>
        <v>0</v>
      </c>
      <c r="F32" s="27">
        <f t="shared" si="3"/>
        <v>1</v>
      </c>
      <c r="G32" s="27">
        <v>0</v>
      </c>
      <c r="H32" s="9" t="s">
        <v>31</v>
      </c>
      <c r="I32" s="9" t="s">
        <v>105</v>
      </c>
      <c r="J32" s="4" t="s">
        <v>25</v>
      </c>
      <c r="K32" s="3" t="s">
        <v>101</v>
      </c>
      <c r="L32" s="3" t="s">
        <v>103</v>
      </c>
      <c r="M32" s="3" t="s">
        <v>221</v>
      </c>
      <c r="N32" s="5">
        <v>52</v>
      </c>
      <c r="O32" s="8">
        <f t="shared" si="4"/>
        <v>0.20799999999999999</v>
      </c>
      <c r="P32" s="6" t="str">
        <f t="shared" si="5"/>
        <v>2</v>
      </c>
      <c r="Q32" s="5">
        <v>1</v>
      </c>
      <c r="R32" s="5">
        <v>1</v>
      </c>
      <c r="S32" s="5">
        <f t="shared" si="0"/>
        <v>1.2</v>
      </c>
      <c r="T32" s="6" t="str">
        <f>IF(S32&lt;=1.9,"BAJO",IF(AND(S32&gt;1.9,S32&lt;2.5),"MEDIO",IF(AND(S32&gt;=2.5),"ALTO")))</f>
        <v>BAJO</v>
      </c>
      <c r="U32" s="7" t="s">
        <v>89</v>
      </c>
      <c r="V32" s="5" t="s">
        <v>153</v>
      </c>
      <c r="W32" s="7" t="s">
        <v>83</v>
      </c>
      <c r="X32" s="5">
        <v>1</v>
      </c>
      <c r="Y32" s="5">
        <f t="shared" si="6"/>
        <v>1.2</v>
      </c>
      <c r="Z32" s="10" t="str">
        <f>IF(Y32&lt;=3,"ACEPTABLE",IF(AND(Y32&gt;3,Y32&lt;6),"MODERADO",IF(AND(Y32&gt;=6),"SIGNIFICATIVO")))</f>
        <v>ACEPTABLE</v>
      </c>
      <c r="AA32" s="5">
        <v>0</v>
      </c>
      <c r="AB32" s="5">
        <v>0</v>
      </c>
      <c r="AC32" s="5">
        <v>0</v>
      </c>
      <c r="AD32" s="5">
        <v>0</v>
      </c>
      <c r="AE32" s="5">
        <v>1</v>
      </c>
      <c r="AF32" s="5">
        <v>1</v>
      </c>
    </row>
    <row r="33" spans="1:32" ht="71.400000000000006" x14ac:dyDescent="0.2">
      <c r="A33" s="155"/>
      <c r="B33" s="172"/>
      <c r="C33" s="12" t="s">
        <v>24</v>
      </c>
      <c r="D33" s="12" t="s">
        <v>160</v>
      </c>
      <c r="E33" s="27">
        <f t="shared" si="2"/>
        <v>0</v>
      </c>
      <c r="F33" s="27">
        <f t="shared" si="3"/>
        <v>1</v>
      </c>
      <c r="G33" s="27">
        <v>0</v>
      </c>
      <c r="H33" s="9" t="s">
        <v>107</v>
      </c>
      <c r="I33" s="9" t="s">
        <v>106</v>
      </c>
      <c r="J33" s="4" t="s">
        <v>25</v>
      </c>
      <c r="K33" s="3" t="s">
        <v>108</v>
      </c>
      <c r="L33" s="3" t="s">
        <v>109</v>
      </c>
      <c r="M33" s="3" t="s">
        <v>221</v>
      </c>
      <c r="N33" s="5">
        <v>12</v>
      </c>
      <c r="O33" s="8">
        <f t="shared" si="4"/>
        <v>4.8000000000000001E-2</v>
      </c>
      <c r="P33" s="6" t="str">
        <f t="shared" si="5"/>
        <v>1</v>
      </c>
      <c r="Q33" s="5">
        <v>1</v>
      </c>
      <c r="R33" s="5">
        <v>1</v>
      </c>
      <c r="S33" s="5">
        <f t="shared" si="0"/>
        <v>1</v>
      </c>
      <c r="T33" s="6" t="str">
        <f>IF(S33&lt;=2,"BAJO",IF(AND(S33&gt;2,S33&lt;2.5),"MEDIO",IF(AND(S33&gt;=2.5),"ALTO")))</f>
        <v>BAJO</v>
      </c>
      <c r="U33" s="7" t="s">
        <v>88</v>
      </c>
      <c r="V33" s="5" t="s">
        <v>153</v>
      </c>
      <c r="W33" s="7" t="s">
        <v>110</v>
      </c>
      <c r="X33" s="5">
        <v>2</v>
      </c>
      <c r="Y33" s="5">
        <f t="shared" si="6"/>
        <v>2</v>
      </c>
      <c r="Z33" s="10" t="str">
        <f>IF(Y33&lt;=2,"ACEPTABLE",IF(AND(Y33&gt;2,Y33&lt;6),"MODERADO",IF(AND(Y33&gt;=6),"SIGNIFICATIVO")))</f>
        <v>ACEPTABLE</v>
      </c>
      <c r="AA33" s="5">
        <v>0</v>
      </c>
      <c r="AB33" s="5">
        <v>1</v>
      </c>
      <c r="AC33" s="5">
        <v>0</v>
      </c>
      <c r="AD33" s="5">
        <v>0</v>
      </c>
      <c r="AE33" s="5">
        <v>1</v>
      </c>
      <c r="AF33" s="5">
        <v>1</v>
      </c>
    </row>
    <row r="34" spans="1:32" ht="60.6" x14ac:dyDescent="0.2">
      <c r="A34" s="155"/>
      <c r="B34" s="172"/>
      <c r="C34" s="12" t="s">
        <v>0</v>
      </c>
      <c r="D34" s="12" t="s">
        <v>244</v>
      </c>
      <c r="E34" s="27">
        <f t="shared" si="2"/>
        <v>0</v>
      </c>
      <c r="F34" s="27">
        <f t="shared" si="3"/>
        <v>1</v>
      </c>
      <c r="G34" s="27">
        <v>0</v>
      </c>
      <c r="H34" s="9" t="s">
        <v>243</v>
      </c>
      <c r="I34" s="9" t="s">
        <v>245</v>
      </c>
      <c r="J34" s="4" t="s">
        <v>25</v>
      </c>
      <c r="K34" s="3" t="s">
        <v>241</v>
      </c>
      <c r="L34" s="3" t="s">
        <v>245</v>
      </c>
      <c r="M34" s="3" t="s">
        <v>231</v>
      </c>
      <c r="N34" s="5">
        <v>5</v>
      </c>
      <c r="O34" s="8">
        <f>+N34/250</f>
        <v>0.02</v>
      </c>
      <c r="P34" s="6" t="str">
        <f>IF(O34&lt;=0.15,"1",IF(AND(O34&gt;0.15,O34&lt;0.3),"2",IF(AND(O34&gt;=0.3),"3")))</f>
        <v>1</v>
      </c>
      <c r="Q34" s="5">
        <v>2</v>
      </c>
      <c r="R34" s="5">
        <v>3</v>
      </c>
      <c r="S34" s="5">
        <f t="shared" si="0"/>
        <v>2.0999999999999996</v>
      </c>
      <c r="T34" s="6" t="str">
        <f t="shared" ref="T34:T42" si="8">IF(S34&lt;=2,"BAJO",IF(AND(S34&gt;2,S34&lt;2.5),"MEDIO",IF(AND(S34&gt;=2.5),"ALTO")))</f>
        <v>MEDIO</v>
      </c>
      <c r="U34" s="7" t="s">
        <v>68</v>
      </c>
      <c r="V34" s="5" t="s">
        <v>153</v>
      </c>
      <c r="W34" s="7" t="s">
        <v>83</v>
      </c>
      <c r="X34" s="5">
        <v>1</v>
      </c>
      <c r="Y34" s="5">
        <f t="shared" si="6"/>
        <v>2.0999999999999996</v>
      </c>
      <c r="Z34" s="10" t="str">
        <f t="shared" ref="Z34:Z42" si="9">IF(Y34&lt;=3,"ACEPTABLE",IF(AND(Y34&gt;3,Y34&lt;6),"MODERADO",IF(AND(Y34&gt;=6),"SIGNIFICATIVO")))</f>
        <v>ACEPTABLE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</row>
    <row r="35" spans="1:32" ht="81.599999999999994" customHeight="1" x14ac:dyDescent="0.2">
      <c r="A35" s="155"/>
      <c r="B35" s="172"/>
      <c r="C35" s="12" t="s">
        <v>0</v>
      </c>
      <c r="D35" s="12" t="s">
        <v>244</v>
      </c>
      <c r="E35" s="27">
        <f t="shared" si="2"/>
        <v>0</v>
      </c>
      <c r="F35" s="27">
        <f t="shared" si="3"/>
        <v>1</v>
      </c>
      <c r="G35" s="27">
        <v>0</v>
      </c>
      <c r="H35" s="9" t="s">
        <v>246</v>
      </c>
      <c r="I35" s="9" t="s">
        <v>242</v>
      </c>
      <c r="J35" s="4" t="s">
        <v>25</v>
      </c>
      <c r="K35" s="3" t="s">
        <v>257</v>
      </c>
      <c r="L35" s="3" t="s">
        <v>265</v>
      </c>
      <c r="M35" s="3" t="s">
        <v>231</v>
      </c>
      <c r="N35" s="5">
        <v>1</v>
      </c>
      <c r="O35" s="8">
        <f t="shared" ref="O35:O42" si="10">+N35/250</f>
        <v>4.0000000000000001E-3</v>
      </c>
      <c r="P35" s="6" t="str">
        <f t="shared" ref="P35:P42" si="11">IF(O35&lt;=0.15,"1",IF(AND(O35&gt;0.15,O35&lt;0.3),"2",IF(AND(O35&gt;=0.3),"3")))</f>
        <v>1</v>
      </c>
      <c r="Q35" s="5">
        <v>2</v>
      </c>
      <c r="R35" s="5">
        <v>2</v>
      </c>
      <c r="S35" s="5">
        <f t="shared" si="0"/>
        <v>1.7999999999999998</v>
      </c>
      <c r="T35" s="6" t="str">
        <f t="shared" si="8"/>
        <v>BAJO</v>
      </c>
      <c r="U35" s="7" t="s">
        <v>68</v>
      </c>
      <c r="V35" s="5" t="s">
        <v>153</v>
      </c>
      <c r="W35" s="7" t="s">
        <v>83</v>
      </c>
      <c r="X35" s="5">
        <v>1</v>
      </c>
      <c r="Y35" s="5">
        <f t="shared" si="6"/>
        <v>1.7999999999999998</v>
      </c>
      <c r="Z35" s="10" t="str">
        <f t="shared" si="9"/>
        <v>ACEPTABLE</v>
      </c>
      <c r="AA35" s="5">
        <v>0</v>
      </c>
      <c r="AB35" s="5">
        <v>1</v>
      </c>
      <c r="AC35" s="5">
        <v>0</v>
      </c>
      <c r="AD35" s="5">
        <v>0</v>
      </c>
      <c r="AE35" s="5">
        <v>0</v>
      </c>
      <c r="AF35" s="5">
        <v>0</v>
      </c>
    </row>
    <row r="36" spans="1:32" ht="142.80000000000001" x14ac:dyDescent="0.2">
      <c r="A36" s="155"/>
      <c r="B36" s="172"/>
      <c r="C36" s="12" t="s">
        <v>24</v>
      </c>
      <c r="D36" s="12" t="s">
        <v>149</v>
      </c>
      <c r="E36" s="27">
        <f t="shared" si="2"/>
        <v>1</v>
      </c>
      <c r="F36" s="27">
        <f t="shared" si="3"/>
        <v>0</v>
      </c>
      <c r="G36" s="27">
        <v>0</v>
      </c>
      <c r="H36" s="9" t="s">
        <v>247</v>
      </c>
      <c r="I36" s="9" t="s">
        <v>242</v>
      </c>
      <c r="J36" s="4" t="s">
        <v>25</v>
      </c>
      <c r="K36" s="3" t="s">
        <v>258</v>
      </c>
      <c r="L36" s="3" t="s">
        <v>266</v>
      </c>
      <c r="M36" s="3" t="s">
        <v>231</v>
      </c>
      <c r="N36" s="5">
        <v>250</v>
      </c>
      <c r="O36" s="8">
        <f t="shared" si="10"/>
        <v>1</v>
      </c>
      <c r="P36" s="6" t="str">
        <f t="shared" si="11"/>
        <v>3</v>
      </c>
      <c r="Q36" s="5">
        <v>2</v>
      </c>
      <c r="R36" s="5">
        <v>2</v>
      </c>
      <c r="S36" s="5">
        <f t="shared" si="0"/>
        <v>2.2000000000000002</v>
      </c>
      <c r="T36" s="6" t="str">
        <f t="shared" si="8"/>
        <v>MEDIO</v>
      </c>
      <c r="U36" s="7" t="s">
        <v>68</v>
      </c>
      <c r="V36" s="5" t="s">
        <v>153</v>
      </c>
      <c r="W36" s="7" t="s">
        <v>83</v>
      </c>
      <c r="X36" s="5">
        <v>1</v>
      </c>
      <c r="Y36" s="5">
        <f t="shared" si="6"/>
        <v>2.2000000000000002</v>
      </c>
      <c r="Z36" s="10" t="str">
        <f t="shared" si="9"/>
        <v>ACEPTABLE</v>
      </c>
      <c r="AA36" s="5">
        <v>0</v>
      </c>
      <c r="AB36" s="5">
        <v>1</v>
      </c>
      <c r="AC36" s="5">
        <v>0</v>
      </c>
      <c r="AD36" s="5">
        <v>0</v>
      </c>
      <c r="AE36" s="5">
        <v>0</v>
      </c>
      <c r="AF36" s="5">
        <v>0</v>
      </c>
    </row>
    <row r="37" spans="1:32" ht="71.400000000000006" x14ac:dyDescent="0.2">
      <c r="A37" s="155"/>
      <c r="B37" s="172"/>
      <c r="C37" s="12" t="s">
        <v>24</v>
      </c>
      <c r="D37" s="12" t="s">
        <v>149</v>
      </c>
      <c r="E37" s="27">
        <f t="shared" si="2"/>
        <v>0</v>
      </c>
      <c r="F37" s="27">
        <f t="shared" si="3"/>
        <v>1</v>
      </c>
      <c r="G37" s="27">
        <v>0</v>
      </c>
      <c r="H37" s="9" t="s">
        <v>248</v>
      </c>
      <c r="I37" s="9" t="s">
        <v>242</v>
      </c>
      <c r="J37" s="4" t="s">
        <v>25</v>
      </c>
      <c r="K37" s="3" t="s">
        <v>259</v>
      </c>
      <c r="L37" s="3" t="s">
        <v>241</v>
      </c>
      <c r="M37" s="3" t="s">
        <v>231</v>
      </c>
      <c r="N37" s="5">
        <v>10</v>
      </c>
      <c r="O37" s="8">
        <f t="shared" si="10"/>
        <v>0.04</v>
      </c>
      <c r="P37" s="6" t="str">
        <f t="shared" si="11"/>
        <v>1</v>
      </c>
      <c r="Q37" s="5">
        <v>2</v>
      </c>
      <c r="R37" s="5">
        <v>2</v>
      </c>
      <c r="S37" s="5">
        <f t="shared" si="0"/>
        <v>1.7999999999999998</v>
      </c>
      <c r="T37" s="6" t="str">
        <f t="shared" si="8"/>
        <v>BAJO</v>
      </c>
      <c r="U37" s="7" t="s">
        <v>68</v>
      </c>
      <c r="V37" s="5" t="s">
        <v>153</v>
      </c>
      <c r="W37" s="7" t="s">
        <v>83</v>
      </c>
      <c r="X37" s="5">
        <v>1</v>
      </c>
      <c r="Y37" s="5">
        <f t="shared" si="6"/>
        <v>1.7999999999999998</v>
      </c>
      <c r="Z37" s="10" t="str">
        <f t="shared" si="9"/>
        <v>ACEPTABLE</v>
      </c>
      <c r="AA37" s="5">
        <v>0</v>
      </c>
      <c r="AB37" s="5">
        <v>1</v>
      </c>
      <c r="AC37" s="5">
        <v>0</v>
      </c>
      <c r="AD37" s="5">
        <v>0</v>
      </c>
      <c r="AE37" s="5">
        <v>0</v>
      </c>
      <c r="AF37" s="5">
        <v>0</v>
      </c>
    </row>
    <row r="38" spans="1:32" ht="91.95" customHeight="1" x14ac:dyDescent="0.2">
      <c r="A38" s="155"/>
      <c r="B38" s="172"/>
      <c r="C38" s="12" t="s">
        <v>24</v>
      </c>
      <c r="D38" s="12" t="s">
        <v>149</v>
      </c>
      <c r="E38" s="27">
        <f t="shared" si="2"/>
        <v>1</v>
      </c>
      <c r="F38" s="27">
        <f t="shared" si="3"/>
        <v>0</v>
      </c>
      <c r="G38" s="27">
        <v>0</v>
      </c>
      <c r="H38" s="9" t="s">
        <v>249</v>
      </c>
      <c r="I38" s="9" t="s">
        <v>254</v>
      </c>
      <c r="J38" s="4" t="s">
        <v>25</v>
      </c>
      <c r="K38" s="3" t="s">
        <v>260</v>
      </c>
      <c r="L38" s="3" t="s">
        <v>266</v>
      </c>
      <c r="M38" s="3" t="s">
        <v>231</v>
      </c>
      <c r="N38" s="5">
        <v>250</v>
      </c>
      <c r="O38" s="8">
        <f t="shared" si="10"/>
        <v>1</v>
      </c>
      <c r="P38" s="6" t="str">
        <f t="shared" si="11"/>
        <v>3</v>
      </c>
      <c r="Q38" s="5">
        <v>2</v>
      </c>
      <c r="R38" s="5">
        <v>2</v>
      </c>
      <c r="S38" s="5">
        <f t="shared" si="0"/>
        <v>2.2000000000000002</v>
      </c>
      <c r="T38" s="6" t="str">
        <f t="shared" si="8"/>
        <v>MEDIO</v>
      </c>
      <c r="U38" s="7" t="s">
        <v>68</v>
      </c>
      <c r="V38" s="5" t="s">
        <v>153</v>
      </c>
      <c r="W38" s="7" t="s">
        <v>83</v>
      </c>
      <c r="X38" s="5">
        <v>1</v>
      </c>
      <c r="Y38" s="5">
        <f t="shared" si="6"/>
        <v>2.2000000000000002</v>
      </c>
      <c r="Z38" s="10" t="str">
        <f t="shared" si="9"/>
        <v>ACEPTABLE</v>
      </c>
      <c r="AA38" s="5">
        <v>0</v>
      </c>
      <c r="AB38" s="5">
        <v>1</v>
      </c>
      <c r="AC38" s="5">
        <v>0</v>
      </c>
      <c r="AD38" s="5">
        <v>0</v>
      </c>
      <c r="AE38" s="5">
        <v>0</v>
      </c>
      <c r="AF38" s="5">
        <v>0</v>
      </c>
    </row>
    <row r="39" spans="1:32" ht="81.599999999999994" x14ac:dyDescent="0.2">
      <c r="A39" s="155"/>
      <c r="B39" s="172"/>
      <c r="C39" s="12" t="s">
        <v>0</v>
      </c>
      <c r="D39" s="12" t="s">
        <v>244</v>
      </c>
      <c r="E39" s="27">
        <f t="shared" si="2"/>
        <v>1</v>
      </c>
      <c r="F39" s="27">
        <f t="shared" si="3"/>
        <v>0</v>
      </c>
      <c r="G39" s="27">
        <v>0</v>
      </c>
      <c r="H39" s="9" t="s">
        <v>250</v>
      </c>
      <c r="I39" s="9" t="s">
        <v>242</v>
      </c>
      <c r="J39" s="4" t="s">
        <v>25</v>
      </c>
      <c r="K39" s="3" t="s">
        <v>261</v>
      </c>
      <c r="L39" s="3" t="s">
        <v>265</v>
      </c>
      <c r="M39" s="3" t="s">
        <v>231</v>
      </c>
      <c r="N39" s="5">
        <v>250</v>
      </c>
      <c r="O39" s="8">
        <f t="shared" si="10"/>
        <v>1</v>
      </c>
      <c r="P39" s="6" t="str">
        <f t="shared" si="11"/>
        <v>3</v>
      </c>
      <c r="Q39" s="5">
        <v>2</v>
      </c>
      <c r="R39" s="5">
        <v>2</v>
      </c>
      <c r="S39" s="5">
        <f t="shared" si="0"/>
        <v>2.2000000000000002</v>
      </c>
      <c r="T39" s="6" t="str">
        <f t="shared" si="8"/>
        <v>MEDIO</v>
      </c>
      <c r="U39" s="7" t="s">
        <v>68</v>
      </c>
      <c r="V39" s="5" t="s">
        <v>153</v>
      </c>
      <c r="W39" s="7" t="s">
        <v>83</v>
      </c>
      <c r="X39" s="5">
        <v>1</v>
      </c>
      <c r="Y39" s="5">
        <f t="shared" si="6"/>
        <v>2.2000000000000002</v>
      </c>
      <c r="Z39" s="10" t="str">
        <f t="shared" si="9"/>
        <v>ACEPTABLE</v>
      </c>
      <c r="AA39" s="5">
        <v>0</v>
      </c>
      <c r="AB39" s="5">
        <v>1</v>
      </c>
      <c r="AC39" s="5">
        <v>0</v>
      </c>
      <c r="AD39" s="5">
        <v>0</v>
      </c>
      <c r="AE39" s="5">
        <v>0</v>
      </c>
      <c r="AF39" s="5">
        <v>0</v>
      </c>
    </row>
    <row r="40" spans="1:32" ht="60.6" x14ac:dyDescent="0.2">
      <c r="A40" s="155"/>
      <c r="B40" s="172"/>
      <c r="C40" s="12" t="s">
        <v>24</v>
      </c>
      <c r="D40" s="12" t="s">
        <v>256</v>
      </c>
      <c r="E40" s="27">
        <f t="shared" si="2"/>
        <v>0</v>
      </c>
      <c r="F40" s="27">
        <f t="shared" si="3"/>
        <v>1</v>
      </c>
      <c r="G40" s="27">
        <v>0</v>
      </c>
      <c r="H40" s="9" t="s">
        <v>251</v>
      </c>
      <c r="I40" s="9" t="s">
        <v>242</v>
      </c>
      <c r="J40" s="4" t="s">
        <v>25</v>
      </c>
      <c r="K40" s="3" t="s">
        <v>262</v>
      </c>
      <c r="L40" s="3" t="s">
        <v>265</v>
      </c>
      <c r="M40" s="3" t="s">
        <v>231</v>
      </c>
      <c r="N40" s="5">
        <v>25</v>
      </c>
      <c r="O40" s="8">
        <f t="shared" si="10"/>
        <v>0.1</v>
      </c>
      <c r="P40" s="6" t="str">
        <f t="shared" si="11"/>
        <v>1</v>
      </c>
      <c r="Q40" s="5">
        <v>2</v>
      </c>
      <c r="R40" s="5">
        <v>2</v>
      </c>
      <c r="S40" s="5">
        <f t="shared" si="0"/>
        <v>1.7999999999999998</v>
      </c>
      <c r="T40" s="6" t="str">
        <f t="shared" si="8"/>
        <v>BAJO</v>
      </c>
      <c r="U40" s="7" t="s">
        <v>68</v>
      </c>
      <c r="V40" s="5" t="s">
        <v>153</v>
      </c>
      <c r="W40" s="7" t="s">
        <v>83</v>
      </c>
      <c r="X40" s="5">
        <v>1</v>
      </c>
      <c r="Y40" s="5">
        <f t="shared" si="6"/>
        <v>1.7999999999999998</v>
      </c>
      <c r="Z40" s="10" t="str">
        <f t="shared" si="9"/>
        <v>ACEPTABLE</v>
      </c>
      <c r="AA40" s="5">
        <v>0</v>
      </c>
      <c r="AB40" s="5">
        <v>1</v>
      </c>
      <c r="AC40" s="5">
        <v>0</v>
      </c>
      <c r="AD40" s="5">
        <v>0</v>
      </c>
      <c r="AE40" s="5">
        <v>0</v>
      </c>
      <c r="AF40" s="5">
        <v>0</v>
      </c>
    </row>
    <row r="41" spans="1:32" ht="61.2" x14ac:dyDescent="0.2">
      <c r="A41" s="155"/>
      <c r="B41" s="172"/>
      <c r="C41" s="12" t="s">
        <v>0</v>
      </c>
      <c r="D41" s="12" t="s">
        <v>244</v>
      </c>
      <c r="E41" s="27">
        <f t="shared" si="2"/>
        <v>0</v>
      </c>
      <c r="F41" s="27">
        <f t="shared" si="3"/>
        <v>1</v>
      </c>
      <c r="G41" s="27">
        <v>0</v>
      </c>
      <c r="H41" s="9" t="s">
        <v>252</v>
      </c>
      <c r="I41" s="9" t="s">
        <v>255</v>
      </c>
      <c r="J41" s="4" t="s">
        <v>25</v>
      </c>
      <c r="K41" s="3" t="s">
        <v>263</v>
      </c>
      <c r="L41" s="3" t="s">
        <v>265</v>
      </c>
      <c r="M41" s="3" t="s">
        <v>231</v>
      </c>
      <c r="N41" s="5">
        <v>1</v>
      </c>
      <c r="O41" s="8">
        <f t="shared" si="10"/>
        <v>4.0000000000000001E-3</v>
      </c>
      <c r="P41" s="6" t="str">
        <f t="shared" si="11"/>
        <v>1</v>
      </c>
      <c r="Q41" s="5">
        <v>2</v>
      </c>
      <c r="R41" s="5">
        <v>2</v>
      </c>
      <c r="S41" s="5">
        <f t="shared" si="0"/>
        <v>1.7999999999999998</v>
      </c>
      <c r="T41" s="6" t="str">
        <f t="shared" si="8"/>
        <v>BAJO</v>
      </c>
      <c r="U41" s="7" t="s">
        <v>68</v>
      </c>
      <c r="V41" s="5" t="s">
        <v>153</v>
      </c>
      <c r="W41" s="7" t="s">
        <v>83</v>
      </c>
      <c r="X41" s="5">
        <v>1</v>
      </c>
      <c r="Y41" s="5">
        <f t="shared" si="6"/>
        <v>1.7999999999999998</v>
      </c>
      <c r="Z41" s="10" t="str">
        <f t="shared" si="9"/>
        <v>ACEPTABLE</v>
      </c>
      <c r="AA41" s="5">
        <v>0</v>
      </c>
      <c r="AB41" s="5">
        <v>1</v>
      </c>
      <c r="AC41" s="5">
        <v>0</v>
      </c>
      <c r="AD41" s="5">
        <v>0</v>
      </c>
      <c r="AE41" s="5">
        <v>0</v>
      </c>
      <c r="AF41" s="5">
        <v>0</v>
      </c>
    </row>
    <row r="42" spans="1:32" ht="91.8" x14ac:dyDescent="0.2">
      <c r="A42" s="155"/>
      <c r="B42" s="172"/>
      <c r="C42" s="12" t="s">
        <v>24</v>
      </c>
      <c r="D42" s="12" t="s">
        <v>256</v>
      </c>
      <c r="E42" s="27">
        <f t="shared" si="2"/>
        <v>0</v>
      </c>
      <c r="F42" s="27">
        <f t="shared" si="3"/>
        <v>1</v>
      </c>
      <c r="G42" s="27">
        <v>0</v>
      </c>
      <c r="H42" s="9" t="s">
        <v>253</v>
      </c>
      <c r="I42" s="9" t="s">
        <v>242</v>
      </c>
      <c r="J42" s="4" t="s">
        <v>25</v>
      </c>
      <c r="K42" s="3" t="s">
        <v>264</v>
      </c>
      <c r="L42" s="3" t="s">
        <v>265</v>
      </c>
      <c r="M42" s="3" t="s">
        <v>231</v>
      </c>
      <c r="N42" s="5">
        <v>25</v>
      </c>
      <c r="O42" s="8">
        <f t="shared" si="10"/>
        <v>0.1</v>
      </c>
      <c r="P42" s="6" t="str">
        <f t="shared" si="11"/>
        <v>1</v>
      </c>
      <c r="Q42" s="5">
        <v>2</v>
      </c>
      <c r="R42" s="5">
        <v>2</v>
      </c>
      <c r="S42" s="5">
        <f t="shared" si="0"/>
        <v>1.7999999999999998</v>
      </c>
      <c r="T42" s="6" t="str">
        <f t="shared" si="8"/>
        <v>BAJO</v>
      </c>
      <c r="U42" s="7" t="s">
        <v>68</v>
      </c>
      <c r="V42" s="5" t="s">
        <v>153</v>
      </c>
      <c r="W42" s="7" t="s">
        <v>83</v>
      </c>
      <c r="X42" s="5">
        <v>1</v>
      </c>
      <c r="Y42" s="5">
        <f t="shared" si="6"/>
        <v>1.7999999999999998</v>
      </c>
      <c r="Z42" s="10" t="str">
        <f t="shared" si="9"/>
        <v>ACEPTABLE</v>
      </c>
      <c r="AA42" s="5">
        <v>0</v>
      </c>
      <c r="AB42" s="5">
        <v>1</v>
      </c>
      <c r="AC42" s="5">
        <v>0</v>
      </c>
      <c r="AD42" s="5">
        <v>0</v>
      </c>
      <c r="AE42" s="5">
        <v>0</v>
      </c>
      <c r="AF42" s="5">
        <v>0</v>
      </c>
    </row>
  </sheetData>
  <mergeCells count="48">
    <mergeCell ref="AA2:AC2"/>
    <mergeCell ref="AD2:AF2"/>
    <mergeCell ref="AA3:AC3"/>
    <mergeCell ref="AD3:AF3"/>
    <mergeCell ref="A1:A3"/>
    <mergeCell ref="B1:Z1"/>
    <mergeCell ref="AA1:AC1"/>
    <mergeCell ref="AD1:AF1"/>
    <mergeCell ref="B2:Z3"/>
    <mergeCell ref="J5:M5"/>
    <mergeCell ref="AA6:AA7"/>
    <mergeCell ref="A4:G4"/>
    <mergeCell ref="H4:T4"/>
    <mergeCell ref="U4:Z4"/>
    <mergeCell ref="AA4:AF5"/>
    <mergeCell ref="A5:A7"/>
    <mergeCell ref="B5:B7"/>
    <mergeCell ref="C5:C7"/>
    <mergeCell ref="D5:D7"/>
    <mergeCell ref="E5:G5"/>
    <mergeCell ref="H5:I5"/>
    <mergeCell ref="N5:T5"/>
    <mergeCell ref="U5:Y5"/>
    <mergeCell ref="Z5:Z7"/>
    <mergeCell ref="E6:E7"/>
    <mergeCell ref="AD6:AD7"/>
    <mergeCell ref="AE6:AE7"/>
    <mergeCell ref="T6:T7"/>
    <mergeCell ref="M6:M7"/>
    <mergeCell ref="H6:H7"/>
    <mergeCell ref="I6:I7"/>
    <mergeCell ref="J6:K6"/>
    <mergeCell ref="A8:A42"/>
    <mergeCell ref="B8:B42"/>
    <mergeCell ref="AF6:AF7"/>
    <mergeCell ref="U6:V6"/>
    <mergeCell ref="W6:W7"/>
    <mergeCell ref="X6:X7"/>
    <mergeCell ref="Y6:Y7"/>
    <mergeCell ref="AB6:AB7"/>
    <mergeCell ref="L6:L7"/>
    <mergeCell ref="N6:P6"/>
    <mergeCell ref="Q6:Q7"/>
    <mergeCell ref="R6:R7"/>
    <mergeCell ref="S6:S7"/>
    <mergeCell ref="F6:F7"/>
    <mergeCell ref="G6:G7"/>
    <mergeCell ref="AC6:AC7"/>
  </mergeCells>
  <conditionalFormatting sqref="P8:P42">
    <cfRule type="cellIs" dxfId="169" priority="4" operator="greaterThan">
      <formula>0</formula>
    </cfRule>
    <cfRule type="cellIs" dxfId="168" priority="5" stopIfTrue="1" operator="equal">
      <formula>"ALTO"</formula>
    </cfRule>
    <cfRule type="cellIs" dxfId="167" priority="6" stopIfTrue="1" operator="equal">
      <formula>"MEDIO"</formula>
    </cfRule>
    <cfRule type="cellIs" dxfId="166" priority="7" stopIfTrue="1" operator="equal">
      <formula>"BAJO"</formula>
    </cfRule>
  </conditionalFormatting>
  <conditionalFormatting sqref="T8:T42">
    <cfRule type="cellIs" dxfId="165" priority="8" stopIfTrue="1" operator="equal">
      <formula>"ALTO"</formula>
    </cfRule>
    <cfRule type="cellIs" dxfId="164" priority="9" stopIfTrue="1" operator="equal">
      <formula>"MEDIO"</formula>
    </cfRule>
    <cfRule type="cellIs" dxfId="163" priority="10" stopIfTrue="1" operator="equal">
      <formula>"BAJO"</formula>
    </cfRule>
  </conditionalFormatting>
  <conditionalFormatting sqref="Z8:Z42">
    <cfRule type="cellIs" dxfId="162" priority="1" stopIfTrue="1" operator="equal">
      <formula>"SIGNIFICATIVO"</formula>
    </cfRule>
    <cfRule type="cellIs" dxfId="161" priority="2" stopIfTrue="1" operator="equal">
      <formula>"MODERADO"</formula>
    </cfRule>
    <cfRule type="cellIs" dxfId="160" priority="3" stopIfTrue="1" operator="equal">
      <formula>"ACEPTABLE"</formula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ECV!$B$4:$B$8</xm:f>
          </x14:formula1>
          <xm:sqref>M1:M1048576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</vt:i4>
      </vt:variant>
    </vt:vector>
  </HeadingPairs>
  <TitlesOfParts>
    <vt:vector size="24" baseType="lpstr">
      <vt:lpstr>ECV</vt:lpstr>
      <vt:lpstr>CONTROL CAMBIOS</vt:lpstr>
      <vt:lpstr>PLANEACION INSTITUCIONAL</vt:lpstr>
      <vt:lpstr>DIRECCIONAMIENTO ESTRAT TIC</vt:lpstr>
      <vt:lpstr>RELACIONAMIENTO INSTITUC</vt:lpstr>
      <vt:lpstr>PLANIFICACION AMBIENTAL SOST</vt:lpstr>
      <vt:lpstr>DESARROLLO AMBIENTAL</vt:lpstr>
      <vt:lpstr>AUTORIZACIONES, PERM Y LIC</vt:lpstr>
      <vt:lpstr>CONTROL, SEGUIM VIG Y SAN</vt:lpstr>
      <vt:lpstr>GESTION ADMINISTRATIVA</vt:lpstr>
      <vt:lpstr>SERVICIO AL CIUDADANO</vt:lpstr>
      <vt:lpstr>GESTION FINANCIERA</vt:lpstr>
      <vt:lpstr>GESTION DE TALENTO HUMANO</vt:lpstr>
      <vt:lpstr>GESTION DE INGRESOS</vt:lpstr>
      <vt:lpstr>GESTION DE CONTRATACION</vt:lpstr>
      <vt:lpstr>DEFENSA JURIDICA</vt:lpstr>
      <vt:lpstr>GESTION SOPORTE TIC</vt:lpstr>
      <vt:lpstr>GESTION DOCUMENTAL</vt:lpstr>
      <vt:lpstr>EVALUACION INSTITUCIONAL.</vt:lpstr>
      <vt:lpstr>TERRITORIAL MELGAR</vt:lpstr>
      <vt:lpstr>TERRITORIAL PURIFICACION</vt:lpstr>
      <vt:lpstr>TERRITORIAL CHAPARRAL</vt:lpstr>
      <vt:lpstr>TERRITORIAL LERIDA</vt:lpstr>
      <vt:lpstr>'RELACIONAMIENTO INSTITUC'!Títulos_a_imprimir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paola Gonzalez</cp:lastModifiedBy>
  <cp:lastPrinted>2014-11-04T12:16:14Z</cp:lastPrinted>
  <dcterms:created xsi:type="dcterms:W3CDTF">2010-03-09T21:32:33Z</dcterms:created>
  <dcterms:modified xsi:type="dcterms:W3CDTF">2026-06-02T19:14:27Z</dcterms:modified>
</cp:coreProperties>
</file>