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  <Override PartName="/xl/threadedComments/threadedComment2.xml" ContentType="application/vnd.ms-excel.threadedcomments+xml"/>
  <Override PartName="/xl/threadedComments/threadedComment3.xml" ContentType="application/vnd.ms-excel.threadedcomments+xml"/>
  <Override PartName="/xl/threadedComments/threadedComment4.xml" ContentType="application/vnd.ms-excel.threadedcomments+xml"/>
  <Override PartName="/xl/threadedComments/threadedComment5.xml" ContentType="application/vnd.ms-excel.threadedcomments+xml"/>
  <Override PartName="/xl/threadedComments/threadedComment6.xml" ContentType="application/vnd.ms-excel.threadedcomments+xml"/>
  <Override PartName="/xl/threadedComments/threadedComment7.xml" ContentType="application/vnd.ms-excel.threadedcomments+xml"/>
  <Override PartName="/xl/threadedComments/threadedComment8.xml" ContentType="application/vnd.ms-excel.threadedcomments+xml"/>
  <Override PartName="/xl/threadedComments/threadedComment9.xml" ContentType="application/vnd.ms-excel.threadedcomments+xml"/>
  <Override PartName="/xl/threadedComments/threadedComment10.xml" ContentType="application/vnd.ms-excel.threadedcomments+xml"/>
  <Override PartName="/xl/threadedComments/threadedComment11.xml" ContentType="application/vnd.ms-excel.threadedcomments+xml"/>
  <Override PartName="/xl/threadedComments/threadedComment12.xml" ContentType="application/vnd.ms-excel.threadedcomments+xml"/>
  <Override PartName="/xl/threadedComments/threadedComment13.xml" ContentType="application/vnd.ms-excel.threadedcomments+xml"/>
  <Override PartName="/xl/threadedComments/threadedComment14.xml" ContentType="application/vnd.ms-excel.threadedcomments+xml"/>
  <Override PartName="/xl/threadedComments/threadedComment15.xml" ContentType="application/vnd.ms-excel.threadedcomments+xml"/>
  <Override PartName="/xl/threadedComments/threadedComment16.xml" ContentType="application/vnd.ms-excel.threadedcomments+xml"/>
  <Override PartName="/xl/threadedComments/threadedComment17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Users\paola-gonzalez\Desktop\PAOLA ANDREA GONZALEZ\DOCUMENTOS SISTEMA INTEGRADO GESTION\DOCUMENTOS SISTEMA 2025\"/>
    </mc:Choice>
  </mc:AlternateContent>
  <bookViews>
    <workbookView xWindow="0" yWindow="0" windowWidth="23040" windowHeight="9072" tabRatio="561" activeTab="1"/>
  </bookViews>
  <sheets>
    <sheet name="ECV" sheetId="75" r:id="rId1"/>
    <sheet name="CONTROL CAMBIOS" sheetId="76" r:id="rId2"/>
    <sheet name="PLANEACION INSTITUCIONAL" sheetId="74" r:id="rId3"/>
    <sheet name="DIRECCIONAMIENTO ESTRAT TIC" sheetId="65" r:id="rId4"/>
    <sheet name="RELACIONAMIENTO INSTITUC" sheetId="27" r:id="rId5"/>
    <sheet name="PLANIFICACION AMBIENTAL SOST" sheetId="51" r:id="rId6"/>
    <sheet name="DESARROLLO AMBIENTAL" sheetId="54" r:id="rId7"/>
    <sheet name="AUTORIZACIONES, PERM Y LIC" sheetId="52" r:id="rId8"/>
    <sheet name="CONTROL, SEGUIM VIG Y SAN" sheetId="66" r:id="rId9"/>
    <sheet name="GESTION ADMINISTRATIVA" sheetId="69" r:id="rId10"/>
    <sheet name="SERVICIO AL CIUDADANO" sheetId="48" r:id="rId11"/>
    <sheet name="GESTION FINANCIERA" sheetId="44" r:id="rId12"/>
    <sheet name="GESTION DE TALENTO HUMANO" sheetId="70" r:id="rId13"/>
    <sheet name="GESTION DE INGRESOS" sheetId="71" r:id="rId14"/>
    <sheet name="GESTION DE CONTRATACION" sheetId="55" r:id="rId15"/>
    <sheet name="DEFENSA JURIDICA" sheetId="68" r:id="rId16"/>
    <sheet name="GESTION SOPORTE TIC" sheetId="72" r:id="rId17"/>
    <sheet name="GESTION DOCUMENTAL" sheetId="73" r:id="rId18"/>
    <sheet name="EVALUACION INSTITUCIONAL." sheetId="62" r:id="rId19"/>
  </sheets>
  <externalReferences>
    <externalReference r:id="rId20"/>
  </externalReferences>
  <definedNames>
    <definedName name="_xlnm._FilterDatabase" localSheetId="6" hidden="1">'DESARROLLO AMBIENTAL'!$A$9:$AF$9</definedName>
    <definedName name="_xlnm._FilterDatabase" localSheetId="3" hidden="1">'DIRECCIONAMIENTO ESTRAT TIC'!$A$7:$AF$18</definedName>
    <definedName name="_xlnm._FilterDatabase" localSheetId="2" hidden="1">'PLANEACION INSTITUCIONAL'!$A$8:$AF$50</definedName>
    <definedName name="_xlnm._FilterDatabase" localSheetId="5" hidden="1">'PLANIFICACION AMBIENTAL SOST'!$A$9:$AF$9</definedName>
    <definedName name="_xlnm._FilterDatabase" localSheetId="4" hidden="1">'RELACIONAMIENTO INSTITUC'!$E$7:$U$7</definedName>
    <definedName name="_xlnm.Print_Area" localSheetId="4">'RELACIONAMIENTO INSTITUC'!#REF!</definedName>
    <definedName name="_xlnm.Print_Titles" localSheetId="4">'RELACIONAMIENTO INSTITUC'!$1:$7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44" i="69" l="1"/>
  <c r="Z44" i="69" s="1"/>
  <c r="T44" i="69"/>
  <c r="O44" i="69"/>
  <c r="Y42" i="69" l="1"/>
  <c r="Z42" i="69" s="1"/>
  <c r="S43" i="69"/>
  <c r="S42" i="69"/>
  <c r="S41" i="69"/>
  <c r="S40" i="69"/>
  <c r="T42" i="69"/>
  <c r="O42" i="69"/>
  <c r="P42" i="69" s="1"/>
  <c r="Y41" i="69"/>
  <c r="Z41" i="69" s="1"/>
  <c r="T41" i="69"/>
  <c r="O41" i="69"/>
  <c r="P41" i="69"/>
  <c r="Y40" i="69"/>
  <c r="Z40" i="69" s="1"/>
  <c r="T40" i="69"/>
  <c r="O40" i="69"/>
  <c r="P40" i="69"/>
  <c r="Y39" i="69"/>
  <c r="Z39" i="69" s="1"/>
  <c r="S39" i="69"/>
  <c r="T39" i="69" s="1"/>
  <c r="O39" i="69"/>
  <c r="P39" i="69" s="1"/>
  <c r="O38" i="69"/>
  <c r="P38" i="69" s="1"/>
  <c r="S38" i="69" s="1"/>
  <c r="O37" i="69"/>
  <c r="P37" i="69" s="1"/>
  <c r="S37" i="69" s="1"/>
  <c r="Y38" i="69" l="1"/>
  <c r="Z38" i="69" s="1"/>
  <c r="T38" i="69"/>
  <c r="Y37" i="69"/>
  <c r="Z37" i="69" s="1"/>
  <c r="T37" i="69"/>
  <c r="O37" i="62" l="1"/>
  <c r="P37" i="62" s="1"/>
  <c r="S37" i="62" s="1"/>
  <c r="Y37" i="62" s="1"/>
  <c r="Z37" i="62" s="1"/>
  <c r="F37" i="62"/>
  <c r="E37" i="62"/>
  <c r="O36" i="62"/>
  <c r="P36" i="62" s="1"/>
  <c r="S36" i="62" s="1"/>
  <c r="F36" i="62"/>
  <c r="E36" i="62"/>
  <c r="O35" i="62"/>
  <c r="P35" i="62" s="1"/>
  <c r="S35" i="62" s="1"/>
  <c r="Y35" i="62" s="1"/>
  <c r="Z35" i="62" s="1"/>
  <c r="F35" i="62"/>
  <c r="E35" i="62"/>
  <c r="O34" i="62"/>
  <c r="P34" i="62" s="1"/>
  <c r="S34" i="62" s="1"/>
  <c r="F34" i="62"/>
  <c r="E34" i="62"/>
  <c r="O33" i="62"/>
  <c r="P33" i="62" s="1"/>
  <c r="S33" i="62" s="1"/>
  <c r="F33" i="62"/>
  <c r="E33" i="62"/>
  <c r="O38" i="73"/>
  <c r="P38" i="73" s="1"/>
  <c r="S38" i="73" s="1"/>
  <c r="T38" i="73" s="1"/>
  <c r="F38" i="73"/>
  <c r="E38" i="73"/>
  <c r="O37" i="73"/>
  <c r="P37" i="73" s="1"/>
  <c r="S37" i="73" s="1"/>
  <c r="F37" i="73"/>
  <c r="E37" i="73"/>
  <c r="O36" i="73"/>
  <c r="P36" i="73" s="1"/>
  <c r="S36" i="73" s="1"/>
  <c r="Y36" i="73" s="1"/>
  <c r="Z36" i="73" s="1"/>
  <c r="F36" i="73"/>
  <c r="E36" i="73"/>
  <c r="O35" i="73"/>
  <c r="P35" i="73" s="1"/>
  <c r="S35" i="73" s="1"/>
  <c r="F35" i="73"/>
  <c r="E35" i="73"/>
  <c r="O34" i="73"/>
  <c r="P34" i="73" s="1"/>
  <c r="S34" i="73" s="1"/>
  <c r="F34" i="73"/>
  <c r="E34" i="73"/>
  <c r="O38" i="72"/>
  <c r="P38" i="72" s="1"/>
  <c r="S38" i="72" s="1"/>
  <c r="F38" i="72"/>
  <c r="E38" i="72"/>
  <c r="O37" i="72"/>
  <c r="P37" i="72" s="1"/>
  <c r="S37" i="72" s="1"/>
  <c r="F37" i="72"/>
  <c r="E37" i="72"/>
  <c r="O36" i="72"/>
  <c r="P36" i="72" s="1"/>
  <c r="S36" i="72" s="1"/>
  <c r="F36" i="72"/>
  <c r="E36" i="72"/>
  <c r="O35" i="72"/>
  <c r="P35" i="72" s="1"/>
  <c r="S35" i="72" s="1"/>
  <c r="F35" i="72"/>
  <c r="E35" i="72"/>
  <c r="O34" i="72"/>
  <c r="P34" i="72" s="1"/>
  <c r="S34" i="72" s="1"/>
  <c r="F34" i="72"/>
  <c r="E34" i="72"/>
  <c r="O26" i="68"/>
  <c r="P26" i="68" s="1"/>
  <c r="S26" i="68" s="1"/>
  <c r="F26" i="68"/>
  <c r="E26" i="68"/>
  <c r="O25" i="68"/>
  <c r="P25" i="68" s="1"/>
  <c r="S25" i="68" s="1"/>
  <c r="F25" i="68"/>
  <c r="E25" i="68"/>
  <c r="O24" i="68"/>
  <c r="P24" i="68" s="1"/>
  <c r="S24" i="68" s="1"/>
  <c r="F24" i="68"/>
  <c r="E24" i="68"/>
  <c r="O23" i="68"/>
  <c r="P23" i="68" s="1"/>
  <c r="S23" i="68" s="1"/>
  <c r="F23" i="68"/>
  <c r="E23" i="68"/>
  <c r="O22" i="68"/>
  <c r="P22" i="68" s="1"/>
  <c r="S22" i="68" s="1"/>
  <c r="F22" i="68"/>
  <c r="E22" i="68"/>
  <c r="O26" i="55"/>
  <c r="P26" i="55" s="1"/>
  <c r="S26" i="55" s="1"/>
  <c r="F26" i="55"/>
  <c r="E26" i="55"/>
  <c r="O25" i="55"/>
  <c r="P25" i="55" s="1"/>
  <c r="S25" i="55" s="1"/>
  <c r="F25" i="55"/>
  <c r="E25" i="55"/>
  <c r="O24" i="55"/>
  <c r="P24" i="55" s="1"/>
  <c r="S24" i="55" s="1"/>
  <c r="F24" i="55"/>
  <c r="E24" i="55"/>
  <c r="O23" i="55"/>
  <c r="P23" i="55" s="1"/>
  <c r="S23" i="55" s="1"/>
  <c r="F23" i="55"/>
  <c r="E23" i="55"/>
  <c r="O22" i="55"/>
  <c r="P22" i="55" s="1"/>
  <c r="S22" i="55" s="1"/>
  <c r="F22" i="55"/>
  <c r="E22" i="55"/>
  <c r="O43" i="71"/>
  <c r="P43" i="71" s="1"/>
  <c r="S43" i="71" s="1"/>
  <c r="F43" i="71"/>
  <c r="E43" i="71"/>
  <c r="O42" i="71"/>
  <c r="P42" i="71" s="1"/>
  <c r="S42" i="71" s="1"/>
  <c r="T42" i="71" s="1"/>
  <c r="F42" i="71"/>
  <c r="E42" i="71"/>
  <c r="O41" i="71"/>
  <c r="P41" i="71" s="1"/>
  <c r="S41" i="71" s="1"/>
  <c r="F41" i="71"/>
  <c r="E41" i="71"/>
  <c r="O40" i="71"/>
  <c r="P40" i="71" s="1"/>
  <c r="S40" i="71" s="1"/>
  <c r="F40" i="71"/>
  <c r="E40" i="71"/>
  <c r="O39" i="71"/>
  <c r="P39" i="71" s="1"/>
  <c r="S39" i="71" s="1"/>
  <c r="Y39" i="71" s="1"/>
  <c r="Z39" i="71" s="1"/>
  <c r="F39" i="71"/>
  <c r="E39" i="71"/>
  <c r="O38" i="71"/>
  <c r="P38" i="71" s="1"/>
  <c r="S38" i="71" s="1"/>
  <c r="F38" i="71"/>
  <c r="E38" i="71"/>
  <c r="O37" i="71"/>
  <c r="P37" i="71" s="1"/>
  <c r="S37" i="71" s="1"/>
  <c r="F37" i="71"/>
  <c r="E37" i="71"/>
  <c r="O36" i="71"/>
  <c r="P36" i="71" s="1"/>
  <c r="S36" i="71" s="1"/>
  <c r="Y36" i="71" s="1"/>
  <c r="Z36" i="71" s="1"/>
  <c r="F36" i="71"/>
  <c r="E36" i="71"/>
  <c r="O35" i="71"/>
  <c r="P35" i="71" s="1"/>
  <c r="S35" i="71" s="1"/>
  <c r="F35" i="71"/>
  <c r="E35" i="71"/>
  <c r="O34" i="71"/>
  <c r="P34" i="71" s="1"/>
  <c r="S34" i="71" s="1"/>
  <c r="F34" i="71"/>
  <c r="E34" i="71"/>
  <c r="O25" i="70"/>
  <c r="P25" i="70" s="1"/>
  <c r="S25" i="70" s="1"/>
  <c r="F25" i="70"/>
  <c r="E25" i="70"/>
  <c r="O24" i="70"/>
  <c r="P24" i="70" s="1"/>
  <c r="S24" i="70" s="1"/>
  <c r="F24" i="70"/>
  <c r="E24" i="70"/>
  <c r="O23" i="70"/>
  <c r="P23" i="70" s="1"/>
  <c r="S23" i="70" s="1"/>
  <c r="F23" i="70"/>
  <c r="E23" i="70"/>
  <c r="O22" i="70"/>
  <c r="P22" i="70" s="1"/>
  <c r="S22" i="70" s="1"/>
  <c r="F22" i="70"/>
  <c r="E22" i="70"/>
  <c r="O21" i="70"/>
  <c r="P21" i="70" s="1"/>
  <c r="S21" i="70" s="1"/>
  <c r="F21" i="70"/>
  <c r="E21" i="70"/>
  <c r="O25" i="44"/>
  <c r="P25" i="44" s="1"/>
  <c r="S25" i="44" s="1"/>
  <c r="Y25" i="44" s="1"/>
  <c r="Z25" i="44" s="1"/>
  <c r="F25" i="44"/>
  <c r="E25" i="44"/>
  <c r="O24" i="44"/>
  <c r="P24" i="44" s="1"/>
  <c r="S24" i="44" s="1"/>
  <c r="F24" i="44"/>
  <c r="E24" i="44"/>
  <c r="O23" i="44"/>
  <c r="P23" i="44" s="1"/>
  <c r="S23" i="44" s="1"/>
  <c r="Y23" i="44" s="1"/>
  <c r="Z23" i="44" s="1"/>
  <c r="F23" i="44"/>
  <c r="E23" i="44"/>
  <c r="O22" i="44"/>
  <c r="P22" i="44" s="1"/>
  <c r="S22" i="44" s="1"/>
  <c r="F22" i="44"/>
  <c r="E22" i="44"/>
  <c r="O21" i="44"/>
  <c r="P21" i="44" s="1"/>
  <c r="S21" i="44" s="1"/>
  <c r="F21" i="44"/>
  <c r="E21" i="44"/>
  <c r="O38" i="48"/>
  <c r="P38" i="48" s="1"/>
  <c r="S38" i="48" s="1"/>
  <c r="F38" i="48"/>
  <c r="E38" i="48"/>
  <c r="O37" i="48"/>
  <c r="P37" i="48" s="1"/>
  <c r="S37" i="48" s="1"/>
  <c r="F37" i="48"/>
  <c r="E37" i="48"/>
  <c r="O36" i="48"/>
  <c r="P36" i="48" s="1"/>
  <c r="S36" i="48" s="1"/>
  <c r="F36" i="48"/>
  <c r="E36" i="48"/>
  <c r="O35" i="48"/>
  <c r="P35" i="48" s="1"/>
  <c r="S35" i="48" s="1"/>
  <c r="F35" i="48"/>
  <c r="E35" i="48"/>
  <c r="O34" i="48"/>
  <c r="P34" i="48" s="1"/>
  <c r="S34" i="48" s="1"/>
  <c r="F34" i="48"/>
  <c r="E34" i="48"/>
  <c r="O43" i="69"/>
  <c r="P43" i="69" s="1"/>
  <c r="F43" i="69"/>
  <c r="E43" i="69"/>
  <c r="O36" i="69"/>
  <c r="P36" i="69" s="1"/>
  <c r="S36" i="69" s="1"/>
  <c r="F36" i="69"/>
  <c r="E36" i="69"/>
  <c r="O35" i="69"/>
  <c r="P35" i="69" s="1"/>
  <c r="S35" i="69" s="1"/>
  <c r="F35" i="69"/>
  <c r="E35" i="69"/>
  <c r="O34" i="69"/>
  <c r="P34" i="69" s="1"/>
  <c r="S34" i="69" s="1"/>
  <c r="F34" i="69"/>
  <c r="E34" i="69"/>
  <c r="O33" i="69"/>
  <c r="P33" i="69" s="1"/>
  <c r="S33" i="69" s="1"/>
  <c r="F33" i="69"/>
  <c r="E33" i="69"/>
  <c r="O44" i="66"/>
  <c r="P44" i="66" s="1"/>
  <c r="S44" i="66" s="1"/>
  <c r="F44" i="66"/>
  <c r="E44" i="66"/>
  <c r="O43" i="66"/>
  <c r="P43" i="66" s="1"/>
  <c r="S43" i="66" s="1"/>
  <c r="Y43" i="66" s="1"/>
  <c r="Z43" i="66" s="1"/>
  <c r="F43" i="66"/>
  <c r="E43" i="66"/>
  <c r="O42" i="66"/>
  <c r="P42" i="66" s="1"/>
  <c r="S42" i="66" s="1"/>
  <c r="F42" i="66"/>
  <c r="E42" i="66"/>
  <c r="O41" i="66"/>
  <c r="P41" i="66" s="1"/>
  <c r="S41" i="66" s="1"/>
  <c r="F41" i="66"/>
  <c r="E41" i="66"/>
  <c r="P40" i="66"/>
  <c r="S40" i="66" s="1"/>
  <c r="Y40" i="66" s="1"/>
  <c r="Z40" i="66" s="1"/>
  <c r="O40" i="66"/>
  <c r="F40" i="66"/>
  <c r="E40" i="66"/>
  <c r="O39" i="66"/>
  <c r="P39" i="66" s="1"/>
  <c r="S39" i="66" s="1"/>
  <c r="F39" i="66"/>
  <c r="E39" i="66"/>
  <c r="O38" i="66"/>
  <c r="P38" i="66" s="1"/>
  <c r="S38" i="66" s="1"/>
  <c r="F38" i="66"/>
  <c r="E38" i="66"/>
  <c r="O37" i="66"/>
  <c r="P37" i="66" s="1"/>
  <c r="S37" i="66" s="1"/>
  <c r="Y37" i="66" s="1"/>
  <c r="Z37" i="66" s="1"/>
  <c r="F37" i="66"/>
  <c r="E37" i="66"/>
  <c r="O36" i="66"/>
  <c r="P36" i="66" s="1"/>
  <c r="S36" i="66" s="1"/>
  <c r="F36" i="66"/>
  <c r="E36" i="66"/>
  <c r="O35" i="66"/>
  <c r="P35" i="66" s="1"/>
  <c r="S35" i="66" s="1"/>
  <c r="F35" i="66"/>
  <c r="E35" i="66"/>
  <c r="O43" i="52"/>
  <c r="P43" i="52" s="1"/>
  <c r="S43" i="52" s="1"/>
  <c r="F43" i="52"/>
  <c r="E43" i="52"/>
  <c r="O42" i="52"/>
  <c r="P42" i="52" s="1"/>
  <c r="S42" i="52" s="1"/>
  <c r="F42" i="52"/>
  <c r="E42" i="52"/>
  <c r="O41" i="52"/>
  <c r="P41" i="52" s="1"/>
  <c r="S41" i="52" s="1"/>
  <c r="F41" i="52"/>
  <c r="E41" i="52"/>
  <c r="O40" i="52"/>
  <c r="P40" i="52" s="1"/>
  <c r="S40" i="52" s="1"/>
  <c r="F40" i="52"/>
  <c r="E40" i="52"/>
  <c r="O39" i="52"/>
  <c r="P39" i="52" s="1"/>
  <c r="S39" i="52" s="1"/>
  <c r="F39" i="52"/>
  <c r="E39" i="52"/>
  <c r="O38" i="52"/>
  <c r="P38" i="52" s="1"/>
  <c r="S38" i="52" s="1"/>
  <c r="F38" i="52"/>
  <c r="E38" i="52"/>
  <c r="O37" i="52"/>
  <c r="P37" i="52" s="1"/>
  <c r="S37" i="52" s="1"/>
  <c r="F37" i="52"/>
  <c r="E37" i="52"/>
  <c r="O36" i="52"/>
  <c r="P36" i="52" s="1"/>
  <c r="S36" i="52" s="1"/>
  <c r="F36" i="52"/>
  <c r="E36" i="52"/>
  <c r="O35" i="52"/>
  <c r="P35" i="52" s="1"/>
  <c r="S35" i="52" s="1"/>
  <c r="F35" i="52"/>
  <c r="E35" i="52"/>
  <c r="O34" i="52"/>
  <c r="P34" i="52" s="1"/>
  <c r="S34" i="52" s="1"/>
  <c r="F34" i="52"/>
  <c r="E34" i="52"/>
  <c r="O58" i="54"/>
  <c r="P58" i="54" s="1"/>
  <c r="S58" i="54" s="1"/>
  <c r="F58" i="54"/>
  <c r="E58" i="54"/>
  <c r="O57" i="54"/>
  <c r="P57" i="54" s="1"/>
  <c r="S57" i="54" s="1"/>
  <c r="F57" i="54"/>
  <c r="E57" i="54"/>
  <c r="O56" i="54"/>
  <c r="P56" i="54" s="1"/>
  <c r="S56" i="54" s="1"/>
  <c r="F56" i="54"/>
  <c r="E56" i="54"/>
  <c r="O55" i="54"/>
  <c r="P55" i="54" s="1"/>
  <c r="S55" i="54" s="1"/>
  <c r="F55" i="54"/>
  <c r="E55" i="54"/>
  <c r="O54" i="54"/>
  <c r="P54" i="54" s="1"/>
  <c r="S54" i="54" s="1"/>
  <c r="F54" i="54"/>
  <c r="E54" i="54"/>
  <c r="O53" i="54"/>
  <c r="P53" i="54" s="1"/>
  <c r="S53" i="54" s="1"/>
  <c r="F53" i="54"/>
  <c r="E53" i="54"/>
  <c r="O52" i="54"/>
  <c r="P52" i="54" s="1"/>
  <c r="S52" i="54" s="1"/>
  <c r="F52" i="54"/>
  <c r="E52" i="54"/>
  <c r="O51" i="54"/>
  <c r="P51" i="54" s="1"/>
  <c r="S51" i="54" s="1"/>
  <c r="F51" i="54"/>
  <c r="E51" i="54"/>
  <c r="O50" i="54"/>
  <c r="P50" i="54" s="1"/>
  <c r="S50" i="54" s="1"/>
  <c r="F50" i="54"/>
  <c r="E50" i="54"/>
  <c r="O49" i="54"/>
  <c r="P49" i="54" s="1"/>
  <c r="S49" i="54" s="1"/>
  <c r="F49" i="54"/>
  <c r="E49" i="54"/>
  <c r="O32" i="51"/>
  <c r="P32" i="51" s="1"/>
  <c r="S32" i="51" s="1"/>
  <c r="F32" i="51"/>
  <c r="E32" i="51"/>
  <c r="O31" i="51"/>
  <c r="P31" i="51" s="1"/>
  <c r="S31" i="51" s="1"/>
  <c r="T31" i="51" s="1"/>
  <c r="F31" i="51"/>
  <c r="E31" i="51"/>
  <c r="O30" i="51"/>
  <c r="P30" i="51" s="1"/>
  <c r="S30" i="51" s="1"/>
  <c r="F30" i="51"/>
  <c r="E30" i="51"/>
  <c r="O29" i="51"/>
  <c r="P29" i="51" s="1"/>
  <c r="S29" i="51" s="1"/>
  <c r="F29" i="51"/>
  <c r="E29" i="51"/>
  <c r="O28" i="51"/>
  <c r="P28" i="51" s="1"/>
  <c r="S28" i="51" s="1"/>
  <c r="T28" i="51" s="1"/>
  <c r="F28" i="51"/>
  <c r="E28" i="51"/>
  <c r="O27" i="51"/>
  <c r="P27" i="51" s="1"/>
  <c r="S27" i="51" s="1"/>
  <c r="F27" i="51"/>
  <c r="E27" i="51"/>
  <c r="O26" i="51"/>
  <c r="P26" i="51" s="1"/>
  <c r="S26" i="51" s="1"/>
  <c r="F26" i="51"/>
  <c r="E26" i="51"/>
  <c r="O25" i="51"/>
  <c r="P25" i="51" s="1"/>
  <c r="S25" i="51" s="1"/>
  <c r="T25" i="51" s="1"/>
  <c r="F25" i="51"/>
  <c r="E25" i="51"/>
  <c r="O24" i="51"/>
  <c r="P24" i="51" s="1"/>
  <c r="S24" i="51" s="1"/>
  <c r="F24" i="51"/>
  <c r="E24" i="51"/>
  <c r="O23" i="51"/>
  <c r="P23" i="51" s="1"/>
  <c r="S23" i="51" s="1"/>
  <c r="F23" i="51"/>
  <c r="E23" i="51"/>
  <c r="O45" i="27"/>
  <c r="P45" i="27" s="1"/>
  <c r="S45" i="27" s="1"/>
  <c r="F45" i="27"/>
  <c r="E45" i="27"/>
  <c r="O44" i="27"/>
  <c r="P44" i="27" s="1"/>
  <c r="S44" i="27" s="1"/>
  <c r="F44" i="27"/>
  <c r="E44" i="27"/>
  <c r="O43" i="27"/>
  <c r="P43" i="27" s="1"/>
  <c r="S43" i="27" s="1"/>
  <c r="F43" i="27"/>
  <c r="E43" i="27"/>
  <c r="O42" i="27"/>
  <c r="P42" i="27" s="1"/>
  <c r="S42" i="27" s="1"/>
  <c r="F42" i="27"/>
  <c r="E42" i="27"/>
  <c r="O41" i="27"/>
  <c r="P41" i="27" s="1"/>
  <c r="S41" i="27" s="1"/>
  <c r="F41" i="27"/>
  <c r="E41" i="27"/>
  <c r="O40" i="27"/>
  <c r="P40" i="27" s="1"/>
  <c r="S40" i="27" s="1"/>
  <c r="F40" i="27"/>
  <c r="E40" i="27"/>
  <c r="O39" i="27"/>
  <c r="P39" i="27" s="1"/>
  <c r="S39" i="27" s="1"/>
  <c r="F39" i="27"/>
  <c r="E39" i="27"/>
  <c r="O38" i="27"/>
  <c r="P38" i="27" s="1"/>
  <c r="S38" i="27" s="1"/>
  <c r="F38" i="27"/>
  <c r="E38" i="27"/>
  <c r="O37" i="27"/>
  <c r="P37" i="27" s="1"/>
  <c r="S37" i="27" s="1"/>
  <c r="F37" i="27"/>
  <c r="E37" i="27"/>
  <c r="O36" i="27"/>
  <c r="P36" i="27" s="1"/>
  <c r="S36" i="27" s="1"/>
  <c r="F36" i="27"/>
  <c r="E36" i="27"/>
  <c r="O29" i="65"/>
  <c r="P29" i="65" s="1"/>
  <c r="S29" i="65" s="1"/>
  <c r="F29" i="65"/>
  <c r="E29" i="65"/>
  <c r="O28" i="65"/>
  <c r="P28" i="65" s="1"/>
  <c r="S28" i="65" s="1"/>
  <c r="F28" i="65"/>
  <c r="E28" i="65"/>
  <c r="O27" i="65"/>
  <c r="P27" i="65" s="1"/>
  <c r="S27" i="65" s="1"/>
  <c r="F27" i="65"/>
  <c r="E27" i="65"/>
  <c r="O26" i="65"/>
  <c r="P26" i="65" s="1"/>
  <c r="S26" i="65" s="1"/>
  <c r="F26" i="65"/>
  <c r="E26" i="65"/>
  <c r="O25" i="65"/>
  <c r="P25" i="65" s="1"/>
  <c r="S25" i="65" s="1"/>
  <c r="F25" i="65"/>
  <c r="E25" i="65"/>
  <c r="O24" i="65"/>
  <c r="P24" i="65" s="1"/>
  <c r="S24" i="65" s="1"/>
  <c r="F24" i="65"/>
  <c r="E24" i="65"/>
  <c r="O23" i="65"/>
  <c r="P23" i="65" s="1"/>
  <c r="S23" i="65" s="1"/>
  <c r="F23" i="65"/>
  <c r="E23" i="65"/>
  <c r="O22" i="65"/>
  <c r="P22" i="65" s="1"/>
  <c r="S22" i="65" s="1"/>
  <c r="F22" i="65"/>
  <c r="E22" i="65"/>
  <c r="O21" i="65"/>
  <c r="P21" i="65" s="1"/>
  <c r="S21" i="65" s="1"/>
  <c r="F21" i="65"/>
  <c r="E21" i="65"/>
  <c r="O20" i="65"/>
  <c r="P20" i="65" s="1"/>
  <c r="S20" i="65" s="1"/>
  <c r="F20" i="65"/>
  <c r="E20" i="65"/>
  <c r="O30" i="74"/>
  <c r="P30" i="74" s="1"/>
  <c r="S30" i="74" s="1"/>
  <c r="O29" i="74"/>
  <c r="P29" i="74" s="1"/>
  <c r="S29" i="74" s="1"/>
  <c r="T29" i="74" s="1"/>
  <c r="O28" i="74"/>
  <c r="P28" i="74" s="1"/>
  <c r="S28" i="74" s="1"/>
  <c r="O27" i="74"/>
  <c r="P27" i="74" s="1"/>
  <c r="S27" i="74" s="1"/>
  <c r="O26" i="74"/>
  <c r="P26" i="74" s="1"/>
  <c r="S26" i="74" s="1"/>
  <c r="T26" i="74" s="1"/>
  <c r="O25" i="74"/>
  <c r="P25" i="74" s="1"/>
  <c r="S25" i="74" s="1"/>
  <c r="O24" i="74"/>
  <c r="P24" i="74" s="1"/>
  <c r="S24" i="74" s="1"/>
  <c r="Y24" i="74" s="1"/>
  <c r="Z24" i="74" s="1"/>
  <c r="O23" i="74"/>
  <c r="P23" i="74" s="1"/>
  <c r="S23" i="74" s="1"/>
  <c r="Y23" i="74" s="1"/>
  <c r="Z23" i="74" s="1"/>
  <c r="F30" i="74"/>
  <c r="E30" i="74"/>
  <c r="E29" i="74"/>
  <c r="E28" i="74"/>
  <c r="F27" i="74"/>
  <c r="F26" i="74"/>
  <c r="E26" i="74"/>
  <c r="E25" i="74"/>
  <c r="F24" i="74"/>
  <c r="E24" i="74"/>
  <c r="F23" i="74"/>
  <c r="E23" i="74"/>
  <c r="E22" i="74"/>
  <c r="E21" i="74"/>
  <c r="O22" i="74"/>
  <c r="P22" i="74" s="1"/>
  <c r="S22" i="74" s="1"/>
  <c r="O21" i="74"/>
  <c r="P21" i="74" s="1"/>
  <c r="S21" i="74" s="1"/>
  <c r="T21" i="74" s="1"/>
  <c r="O20" i="62"/>
  <c r="P20" i="62" s="1"/>
  <c r="S20" i="62" s="1"/>
  <c r="F20" i="62"/>
  <c r="E20" i="62"/>
  <c r="O21" i="73"/>
  <c r="P21" i="73" s="1"/>
  <c r="S21" i="73" s="1"/>
  <c r="F21" i="73"/>
  <c r="E21" i="73"/>
  <c r="O21" i="72"/>
  <c r="P21" i="72" s="1"/>
  <c r="S21" i="72" s="1"/>
  <c r="F21" i="72"/>
  <c r="E21" i="72"/>
  <c r="O21" i="68"/>
  <c r="P21" i="68" s="1"/>
  <c r="S21" i="68" s="1"/>
  <c r="F21" i="68"/>
  <c r="E21" i="68"/>
  <c r="O21" i="55"/>
  <c r="P21" i="55" s="1"/>
  <c r="S21" i="55" s="1"/>
  <c r="F21" i="55"/>
  <c r="E21" i="55"/>
  <c r="O21" i="71"/>
  <c r="P21" i="71" s="1"/>
  <c r="S21" i="71" s="1"/>
  <c r="F21" i="71"/>
  <c r="E21" i="71"/>
  <c r="O20" i="70"/>
  <c r="P20" i="70" s="1"/>
  <c r="S20" i="70" s="1"/>
  <c r="F20" i="70"/>
  <c r="E20" i="70"/>
  <c r="O20" i="44"/>
  <c r="P20" i="44" s="1"/>
  <c r="S20" i="44" s="1"/>
  <c r="F20" i="44"/>
  <c r="E20" i="44"/>
  <c r="O21" i="48"/>
  <c r="P21" i="48" s="1"/>
  <c r="S21" i="48" s="1"/>
  <c r="F21" i="48"/>
  <c r="E21" i="48"/>
  <c r="O20" i="69"/>
  <c r="P20" i="69" s="1"/>
  <c r="S20" i="69" s="1"/>
  <c r="F20" i="69"/>
  <c r="E20" i="69"/>
  <c r="O20" i="66"/>
  <c r="P20" i="66" s="1"/>
  <c r="S20" i="66" s="1"/>
  <c r="F20" i="66"/>
  <c r="E20" i="66"/>
  <c r="O20" i="52"/>
  <c r="P20" i="52" s="1"/>
  <c r="S20" i="52" s="1"/>
  <c r="F20" i="52"/>
  <c r="E20" i="52"/>
  <c r="O22" i="54"/>
  <c r="P22" i="54" s="1"/>
  <c r="S22" i="54" s="1"/>
  <c r="F22" i="54"/>
  <c r="E22" i="54"/>
  <c r="O35" i="27"/>
  <c r="P35" i="27" s="1"/>
  <c r="S35" i="27" s="1"/>
  <c r="F35" i="27"/>
  <c r="E35" i="27"/>
  <c r="O19" i="65"/>
  <c r="P19" i="65" s="1"/>
  <c r="S19" i="65" s="1"/>
  <c r="F19" i="65"/>
  <c r="E19" i="65"/>
  <c r="O20" i="74"/>
  <c r="P20" i="74" s="1"/>
  <c r="S20" i="74" s="1"/>
  <c r="Y20" i="74" s="1"/>
  <c r="Z20" i="74" s="1"/>
  <c r="F20" i="74"/>
  <c r="E20" i="74"/>
  <c r="F32" i="62"/>
  <c r="E32" i="62"/>
  <c r="F31" i="62"/>
  <c r="E31" i="62"/>
  <c r="F30" i="62"/>
  <c r="E30" i="62"/>
  <c r="F29" i="62"/>
  <c r="E29" i="62"/>
  <c r="F28" i="62"/>
  <c r="E28" i="62"/>
  <c r="F27" i="62"/>
  <c r="E27" i="62"/>
  <c r="F26" i="62"/>
  <c r="E26" i="62"/>
  <c r="F25" i="62"/>
  <c r="E25" i="62"/>
  <c r="F24" i="62"/>
  <c r="E24" i="62"/>
  <c r="F23" i="62"/>
  <c r="E23" i="62"/>
  <c r="F22" i="62"/>
  <c r="E22" i="62"/>
  <c r="F21" i="62"/>
  <c r="E21" i="62"/>
  <c r="F19" i="62"/>
  <c r="E19" i="62"/>
  <c r="F18" i="62"/>
  <c r="E18" i="62"/>
  <c r="F17" i="62"/>
  <c r="E17" i="62"/>
  <c r="F16" i="62"/>
  <c r="E16" i="62"/>
  <c r="F15" i="62"/>
  <c r="E15" i="62"/>
  <c r="F14" i="62"/>
  <c r="E14" i="62"/>
  <c r="F13" i="62"/>
  <c r="E13" i="62"/>
  <c r="F12" i="62"/>
  <c r="E12" i="62"/>
  <c r="F11" i="62"/>
  <c r="E11" i="62"/>
  <c r="F10" i="62"/>
  <c r="E10" i="62"/>
  <c r="F9" i="62"/>
  <c r="E9" i="62"/>
  <c r="F33" i="73"/>
  <c r="E33" i="73"/>
  <c r="F32" i="73"/>
  <c r="E32" i="73"/>
  <c r="F31" i="73"/>
  <c r="E31" i="73"/>
  <c r="F30" i="73"/>
  <c r="E30" i="73"/>
  <c r="F29" i="73"/>
  <c r="E29" i="73"/>
  <c r="F28" i="73"/>
  <c r="E28" i="73"/>
  <c r="F27" i="73"/>
  <c r="E27" i="73"/>
  <c r="F26" i="73"/>
  <c r="E26" i="73"/>
  <c r="F25" i="73"/>
  <c r="E25" i="73"/>
  <c r="F24" i="73"/>
  <c r="E24" i="73"/>
  <c r="F23" i="73"/>
  <c r="E23" i="73"/>
  <c r="F22" i="73"/>
  <c r="E22" i="73"/>
  <c r="F20" i="73"/>
  <c r="E20" i="73"/>
  <c r="F19" i="73"/>
  <c r="E19" i="73"/>
  <c r="F18" i="73"/>
  <c r="E18" i="73"/>
  <c r="F17" i="73"/>
  <c r="E17" i="73"/>
  <c r="F16" i="73"/>
  <c r="E16" i="73"/>
  <c r="F15" i="73"/>
  <c r="E15" i="73"/>
  <c r="F14" i="73"/>
  <c r="E14" i="73"/>
  <c r="F13" i="73"/>
  <c r="E13" i="73"/>
  <c r="F12" i="73"/>
  <c r="E12" i="73"/>
  <c r="F11" i="73"/>
  <c r="E11" i="73"/>
  <c r="F10" i="73"/>
  <c r="E10" i="73"/>
  <c r="F33" i="72"/>
  <c r="E33" i="72"/>
  <c r="F32" i="72"/>
  <c r="E32" i="72"/>
  <c r="F31" i="72"/>
  <c r="E31" i="72"/>
  <c r="F30" i="72"/>
  <c r="E30" i="72"/>
  <c r="F29" i="72"/>
  <c r="E29" i="72"/>
  <c r="F28" i="72"/>
  <c r="E28" i="72"/>
  <c r="F27" i="72"/>
  <c r="E27" i="72"/>
  <c r="F26" i="72"/>
  <c r="E26" i="72"/>
  <c r="F25" i="72"/>
  <c r="E25" i="72"/>
  <c r="F24" i="72"/>
  <c r="E24" i="72"/>
  <c r="F23" i="72"/>
  <c r="E23" i="72"/>
  <c r="F22" i="72"/>
  <c r="E22" i="72"/>
  <c r="F20" i="72"/>
  <c r="E20" i="72"/>
  <c r="F19" i="72"/>
  <c r="E19" i="72"/>
  <c r="F18" i="72"/>
  <c r="E18" i="72"/>
  <c r="F17" i="72"/>
  <c r="E17" i="72"/>
  <c r="F16" i="72"/>
  <c r="E16" i="72"/>
  <c r="F15" i="72"/>
  <c r="E15" i="72"/>
  <c r="F14" i="72"/>
  <c r="E14" i="72"/>
  <c r="F13" i="72"/>
  <c r="E13" i="72"/>
  <c r="F12" i="72"/>
  <c r="E12" i="72"/>
  <c r="F11" i="72"/>
  <c r="E11" i="72"/>
  <c r="F10" i="72"/>
  <c r="E10" i="72"/>
  <c r="F20" i="68"/>
  <c r="E20" i="68"/>
  <c r="F19" i="68"/>
  <c r="E19" i="68"/>
  <c r="F18" i="68"/>
  <c r="E18" i="68"/>
  <c r="F17" i="68"/>
  <c r="E17" i="68"/>
  <c r="F16" i="68"/>
  <c r="E16" i="68"/>
  <c r="F15" i="68"/>
  <c r="E15" i="68"/>
  <c r="F14" i="68"/>
  <c r="E14" i="68"/>
  <c r="F13" i="68"/>
  <c r="E13" i="68"/>
  <c r="F12" i="68"/>
  <c r="E12" i="68"/>
  <c r="F11" i="68"/>
  <c r="E11" i="68"/>
  <c r="F10" i="68"/>
  <c r="E10" i="68"/>
  <c r="F20" i="55"/>
  <c r="E20" i="55"/>
  <c r="F19" i="55"/>
  <c r="E19" i="55"/>
  <c r="F18" i="55"/>
  <c r="E18" i="55"/>
  <c r="F17" i="55"/>
  <c r="E17" i="55"/>
  <c r="F16" i="55"/>
  <c r="E16" i="55"/>
  <c r="F15" i="55"/>
  <c r="E15" i="55"/>
  <c r="F14" i="55"/>
  <c r="E14" i="55"/>
  <c r="F13" i="55"/>
  <c r="E13" i="55"/>
  <c r="F12" i="55"/>
  <c r="E12" i="55"/>
  <c r="F11" i="55"/>
  <c r="E11" i="55"/>
  <c r="F10" i="55"/>
  <c r="E10" i="55"/>
  <c r="F33" i="71"/>
  <c r="E33" i="71"/>
  <c r="F32" i="71"/>
  <c r="E32" i="71"/>
  <c r="F31" i="71"/>
  <c r="E31" i="71"/>
  <c r="F30" i="71"/>
  <c r="E30" i="71"/>
  <c r="F29" i="71"/>
  <c r="E29" i="71"/>
  <c r="F28" i="71"/>
  <c r="E28" i="71"/>
  <c r="F27" i="71"/>
  <c r="E27" i="71"/>
  <c r="F26" i="71"/>
  <c r="E26" i="71"/>
  <c r="F25" i="71"/>
  <c r="E25" i="71"/>
  <c r="F24" i="71"/>
  <c r="E24" i="71"/>
  <c r="F23" i="71"/>
  <c r="E23" i="71"/>
  <c r="F22" i="71"/>
  <c r="E22" i="71"/>
  <c r="F20" i="71"/>
  <c r="E20" i="71"/>
  <c r="F19" i="71"/>
  <c r="E19" i="71"/>
  <c r="F18" i="71"/>
  <c r="E18" i="71"/>
  <c r="F17" i="71"/>
  <c r="E17" i="71"/>
  <c r="F16" i="71"/>
  <c r="E16" i="71"/>
  <c r="F15" i="71"/>
  <c r="E15" i="71"/>
  <c r="F14" i="71"/>
  <c r="E14" i="71"/>
  <c r="F13" i="71"/>
  <c r="E13" i="71"/>
  <c r="F12" i="71"/>
  <c r="E12" i="71"/>
  <c r="F11" i="71"/>
  <c r="E11" i="71"/>
  <c r="F10" i="71"/>
  <c r="E10" i="71"/>
  <c r="F19" i="70"/>
  <c r="E19" i="70"/>
  <c r="F18" i="70"/>
  <c r="E18" i="70"/>
  <c r="F17" i="70"/>
  <c r="E17" i="70"/>
  <c r="F16" i="70"/>
  <c r="E16" i="70"/>
  <c r="F15" i="70"/>
  <c r="E15" i="70"/>
  <c r="F14" i="70"/>
  <c r="E14" i="70"/>
  <c r="F13" i="70"/>
  <c r="E13" i="70"/>
  <c r="F12" i="70"/>
  <c r="E12" i="70"/>
  <c r="F11" i="70"/>
  <c r="E11" i="70"/>
  <c r="F10" i="70"/>
  <c r="E10" i="70"/>
  <c r="F9" i="70"/>
  <c r="E9" i="70"/>
  <c r="F19" i="44"/>
  <c r="E19" i="44"/>
  <c r="F18" i="44"/>
  <c r="E18" i="44"/>
  <c r="F17" i="44"/>
  <c r="E17" i="44"/>
  <c r="F16" i="44"/>
  <c r="E16" i="44"/>
  <c r="F15" i="44"/>
  <c r="E15" i="44"/>
  <c r="F14" i="44"/>
  <c r="E14" i="44"/>
  <c r="F13" i="44"/>
  <c r="E13" i="44"/>
  <c r="F12" i="44"/>
  <c r="E12" i="44"/>
  <c r="F11" i="44"/>
  <c r="E11" i="44"/>
  <c r="F10" i="44"/>
  <c r="E10" i="44"/>
  <c r="F9" i="44"/>
  <c r="E9" i="44"/>
  <c r="F33" i="48"/>
  <c r="E33" i="48"/>
  <c r="F32" i="48"/>
  <c r="E32" i="48"/>
  <c r="F31" i="48"/>
  <c r="E31" i="48"/>
  <c r="F30" i="48"/>
  <c r="E30" i="48"/>
  <c r="F29" i="48"/>
  <c r="E29" i="48"/>
  <c r="F28" i="48"/>
  <c r="E28" i="48"/>
  <c r="F27" i="48"/>
  <c r="E27" i="48"/>
  <c r="F26" i="48"/>
  <c r="E26" i="48"/>
  <c r="F25" i="48"/>
  <c r="E25" i="48"/>
  <c r="F24" i="48"/>
  <c r="E24" i="48"/>
  <c r="F23" i="48"/>
  <c r="E23" i="48"/>
  <c r="F22" i="48"/>
  <c r="E22" i="48"/>
  <c r="F20" i="48"/>
  <c r="E20" i="48"/>
  <c r="F19" i="48"/>
  <c r="E19" i="48"/>
  <c r="F18" i="48"/>
  <c r="E18" i="48"/>
  <c r="F17" i="48"/>
  <c r="E17" i="48"/>
  <c r="F16" i="48"/>
  <c r="E16" i="48"/>
  <c r="F15" i="48"/>
  <c r="E15" i="48"/>
  <c r="F14" i="48"/>
  <c r="E14" i="48"/>
  <c r="F13" i="48"/>
  <c r="E13" i="48"/>
  <c r="F12" i="48"/>
  <c r="E12" i="48"/>
  <c r="F11" i="48"/>
  <c r="E11" i="48"/>
  <c r="F10" i="48"/>
  <c r="E10" i="48"/>
  <c r="F32" i="69"/>
  <c r="E32" i="69"/>
  <c r="F31" i="69"/>
  <c r="E31" i="69"/>
  <c r="F30" i="69"/>
  <c r="E30" i="69"/>
  <c r="F29" i="69"/>
  <c r="E29" i="69"/>
  <c r="F28" i="69"/>
  <c r="E28" i="69"/>
  <c r="F27" i="69"/>
  <c r="E27" i="69"/>
  <c r="F26" i="69"/>
  <c r="E26" i="69"/>
  <c r="F25" i="69"/>
  <c r="E25" i="69"/>
  <c r="F24" i="69"/>
  <c r="E24" i="69"/>
  <c r="F23" i="69"/>
  <c r="E23" i="69"/>
  <c r="F22" i="69"/>
  <c r="E22" i="69"/>
  <c r="F21" i="69"/>
  <c r="E21" i="69"/>
  <c r="F19" i="69"/>
  <c r="E19" i="69"/>
  <c r="F18" i="69"/>
  <c r="E18" i="69"/>
  <c r="F17" i="69"/>
  <c r="E17" i="69"/>
  <c r="F16" i="69"/>
  <c r="E16" i="69"/>
  <c r="F15" i="69"/>
  <c r="E15" i="69"/>
  <c r="F14" i="69"/>
  <c r="E14" i="69"/>
  <c r="F13" i="69"/>
  <c r="E13" i="69"/>
  <c r="F12" i="69"/>
  <c r="E12" i="69"/>
  <c r="F11" i="69"/>
  <c r="E11" i="69"/>
  <c r="F10" i="69"/>
  <c r="E10" i="69"/>
  <c r="F9" i="69"/>
  <c r="E9" i="69"/>
  <c r="F34" i="66"/>
  <c r="E34" i="66"/>
  <c r="F33" i="66"/>
  <c r="E33" i="66"/>
  <c r="F32" i="66"/>
  <c r="E32" i="66"/>
  <c r="F31" i="66"/>
  <c r="E31" i="66"/>
  <c r="F30" i="66"/>
  <c r="E30" i="66"/>
  <c r="F29" i="66"/>
  <c r="E29" i="66"/>
  <c r="F28" i="66"/>
  <c r="E28" i="66"/>
  <c r="F27" i="66"/>
  <c r="E27" i="66"/>
  <c r="F26" i="66"/>
  <c r="E26" i="66"/>
  <c r="F25" i="66"/>
  <c r="E25" i="66"/>
  <c r="F24" i="66"/>
  <c r="E24" i="66"/>
  <c r="F23" i="66"/>
  <c r="E23" i="66"/>
  <c r="F22" i="66"/>
  <c r="E22" i="66"/>
  <c r="F21" i="66"/>
  <c r="E21" i="66"/>
  <c r="F19" i="66"/>
  <c r="E19" i="66"/>
  <c r="F18" i="66"/>
  <c r="E18" i="66"/>
  <c r="F17" i="66"/>
  <c r="E17" i="66"/>
  <c r="F16" i="66"/>
  <c r="E16" i="66"/>
  <c r="F15" i="66"/>
  <c r="E15" i="66"/>
  <c r="F14" i="66"/>
  <c r="E14" i="66"/>
  <c r="F13" i="66"/>
  <c r="E13" i="66"/>
  <c r="F12" i="66"/>
  <c r="E12" i="66"/>
  <c r="F11" i="66"/>
  <c r="E11" i="66"/>
  <c r="F10" i="66"/>
  <c r="E10" i="66"/>
  <c r="F9" i="66"/>
  <c r="E9" i="66"/>
  <c r="F33" i="52"/>
  <c r="E33" i="52"/>
  <c r="F32" i="52"/>
  <c r="E32" i="52"/>
  <c r="F31" i="52"/>
  <c r="E31" i="52"/>
  <c r="F30" i="52"/>
  <c r="E30" i="52"/>
  <c r="F29" i="52"/>
  <c r="E29" i="52"/>
  <c r="F28" i="52"/>
  <c r="E28" i="52"/>
  <c r="F27" i="52"/>
  <c r="E27" i="52"/>
  <c r="F26" i="52"/>
  <c r="E26" i="52"/>
  <c r="F25" i="52"/>
  <c r="E25" i="52"/>
  <c r="F24" i="52"/>
  <c r="E24" i="52"/>
  <c r="F23" i="52"/>
  <c r="E23" i="52"/>
  <c r="F22" i="52"/>
  <c r="E22" i="52"/>
  <c r="F21" i="52"/>
  <c r="E21" i="52"/>
  <c r="F19" i="52"/>
  <c r="E19" i="52"/>
  <c r="F18" i="52"/>
  <c r="E18" i="52"/>
  <c r="F17" i="52"/>
  <c r="E17" i="52"/>
  <c r="F16" i="52"/>
  <c r="E16" i="52"/>
  <c r="F15" i="52"/>
  <c r="E15" i="52"/>
  <c r="F14" i="52"/>
  <c r="E14" i="52"/>
  <c r="F13" i="52"/>
  <c r="E13" i="52"/>
  <c r="F12" i="52"/>
  <c r="E12" i="52"/>
  <c r="F11" i="52"/>
  <c r="E11" i="52"/>
  <c r="F10" i="52"/>
  <c r="E10" i="52"/>
  <c r="F9" i="52"/>
  <c r="E9" i="52"/>
  <c r="F48" i="54"/>
  <c r="E48" i="54"/>
  <c r="F47" i="54"/>
  <c r="E47" i="54"/>
  <c r="F46" i="54"/>
  <c r="E46" i="54"/>
  <c r="F45" i="54"/>
  <c r="E45" i="54"/>
  <c r="F44" i="54"/>
  <c r="E44" i="54"/>
  <c r="F43" i="54"/>
  <c r="E43" i="54"/>
  <c r="F42" i="54"/>
  <c r="E42" i="54"/>
  <c r="F41" i="54"/>
  <c r="E41" i="54"/>
  <c r="F40" i="54"/>
  <c r="E40" i="54"/>
  <c r="F39" i="54"/>
  <c r="E39" i="54"/>
  <c r="F38" i="54"/>
  <c r="E38" i="54"/>
  <c r="F37" i="54"/>
  <c r="E37" i="54"/>
  <c r="F36" i="54"/>
  <c r="E36" i="54"/>
  <c r="F35" i="54"/>
  <c r="E35" i="54"/>
  <c r="F34" i="54"/>
  <c r="E34" i="54"/>
  <c r="F33" i="54"/>
  <c r="E33" i="54"/>
  <c r="F32" i="54"/>
  <c r="E32" i="54"/>
  <c r="F31" i="54"/>
  <c r="E31" i="54"/>
  <c r="F30" i="54"/>
  <c r="E30" i="54"/>
  <c r="F29" i="54"/>
  <c r="E29" i="54"/>
  <c r="F28" i="54"/>
  <c r="E28" i="54"/>
  <c r="F27" i="54"/>
  <c r="E27" i="54"/>
  <c r="F26" i="54"/>
  <c r="E26" i="54"/>
  <c r="F25" i="54"/>
  <c r="E25" i="54"/>
  <c r="F24" i="54"/>
  <c r="E24" i="54"/>
  <c r="F23" i="54"/>
  <c r="E23" i="54"/>
  <c r="F21" i="54"/>
  <c r="E21" i="54"/>
  <c r="F20" i="54"/>
  <c r="E20" i="54"/>
  <c r="F19" i="54"/>
  <c r="E19" i="54"/>
  <c r="F18" i="54"/>
  <c r="E18" i="54"/>
  <c r="F17" i="54"/>
  <c r="E17" i="54"/>
  <c r="F16" i="54"/>
  <c r="E16" i="54"/>
  <c r="F15" i="54"/>
  <c r="E15" i="54"/>
  <c r="F14" i="54"/>
  <c r="E14" i="54"/>
  <c r="F13" i="54"/>
  <c r="E13" i="54"/>
  <c r="F12" i="54"/>
  <c r="E12" i="54"/>
  <c r="F11" i="54"/>
  <c r="E11" i="54"/>
  <c r="F10" i="54"/>
  <c r="E10" i="54"/>
  <c r="F22" i="51"/>
  <c r="E22" i="51"/>
  <c r="F21" i="51"/>
  <c r="E21" i="51"/>
  <c r="F20" i="51"/>
  <c r="E20" i="51"/>
  <c r="F19" i="51"/>
  <c r="E19" i="51"/>
  <c r="F18" i="51"/>
  <c r="E18" i="51"/>
  <c r="F17" i="51"/>
  <c r="E17" i="51"/>
  <c r="F16" i="51"/>
  <c r="E16" i="51"/>
  <c r="F15" i="51"/>
  <c r="E15" i="51"/>
  <c r="F14" i="51"/>
  <c r="E14" i="51"/>
  <c r="F13" i="51"/>
  <c r="E13" i="51"/>
  <c r="F12" i="51"/>
  <c r="E12" i="51"/>
  <c r="F11" i="51"/>
  <c r="E11" i="51"/>
  <c r="F10" i="51"/>
  <c r="E10" i="51"/>
  <c r="F34" i="27"/>
  <c r="E34" i="27"/>
  <c r="F33" i="27"/>
  <c r="E33" i="27"/>
  <c r="F32" i="27"/>
  <c r="E32" i="27"/>
  <c r="F31" i="27"/>
  <c r="E31" i="27"/>
  <c r="F30" i="27"/>
  <c r="E30" i="27"/>
  <c r="F29" i="27"/>
  <c r="E29" i="27"/>
  <c r="F28" i="27"/>
  <c r="E28" i="27"/>
  <c r="F27" i="27"/>
  <c r="E27" i="27"/>
  <c r="F26" i="27"/>
  <c r="E26" i="27"/>
  <c r="F25" i="27"/>
  <c r="E25" i="27"/>
  <c r="F24" i="27"/>
  <c r="E24" i="27"/>
  <c r="F23" i="27"/>
  <c r="E23" i="27"/>
  <c r="F22" i="27"/>
  <c r="E22" i="27"/>
  <c r="F21" i="27"/>
  <c r="E21" i="27"/>
  <c r="F20" i="27"/>
  <c r="E20" i="27"/>
  <c r="F19" i="27"/>
  <c r="E19" i="27"/>
  <c r="F18" i="27"/>
  <c r="E18" i="27"/>
  <c r="F17" i="27"/>
  <c r="E17" i="27"/>
  <c r="F16" i="27"/>
  <c r="E16" i="27"/>
  <c r="F15" i="27"/>
  <c r="E15" i="27"/>
  <c r="F14" i="27"/>
  <c r="E14" i="27"/>
  <c r="F13" i="27"/>
  <c r="E13" i="27"/>
  <c r="F12" i="27"/>
  <c r="E12" i="27"/>
  <c r="F11" i="27"/>
  <c r="E11" i="27"/>
  <c r="F10" i="27"/>
  <c r="E10" i="27"/>
  <c r="F18" i="65"/>
  <c r="E18" i="65"/>
  <c r="F17" i="65"/>
  <c r="E17" i="65"/>
  <c r="F16" i="65"/>
  <c r="E16" i="65"/>
  <c r="F15" i="65"/>
  <c r="E15" i="65"/>
  <c r="F14" i="65"/>
  <c r="E14" i="65"/>
  <c r="F13" i="65"/>
  <c r="E13" i="65"/>
  <c r="F12" i="65"/>
  <c r="E12" i="65"/>
  <c r="F11" i="65"/>
  <c r="E11" i="65"/>
  <c r="F10" i="65"/>
  <c r="E10" i="65"/>
  <c r="F50" i="74"/>
  <c r="F49" i="74"/>
  <c r="F48" i="74"/>
  <c r="F47" i="74"/>
  <c r="F46" i="74"/>
  <c r="F45" i="74"/>
  <c r="F44" i="74"/>
  <c r="F43" i="74"/>
  <c r="F42" i="74"/>
  <c r="F41" i="74"/>
  <c r="F40" i="74"/>
  <c r="F39" i="74"/>
  <c r="F38" i="74"/>
  <c r="F37" i="74"/>
  <c r="F36" i="74"/>
  <c r="F35" i="74"/>
  <c r="F34" i="74"/>
  <c r="F33" i="74"/>
  <c r="F32" i="74"/>
  <c r="F31" i="74"/>
  <c r="F19" i="74"/>
  <c r="F18" i="74"/>
  <c r="F17" i="74"/>
  <c r="F16" i="74"/>
  <c r="F15" i="74"/>
  <c r="F14" i="74"/>
  <c r="F13" i="74"/>
  <c r="F12" i="74"/>
  <c r="F11" i="74"/>
  <c r="F10" i="74"/>
  <c r="F9" i="74"/>
  <c r="E50" i="74"/>
  <c r="E49" i="74"/>
  <c r="E48" i="74"/>
  <c r="E47" i="74"/>
  <c r="E46" i="74"/>
  <c r="E45" i="74"/>
  <c r="E44" i="74"/>
  <c r="E43" i="74"/>
  <c r="E42" i="74"/>
  <c r="E41" i="74"/>
  <c r="E40" i="74"/>
  <c r="E39" i="74"/>
  <c r="E38" i="74"/>
  <c r="E37" i="74"/>
  <c r="E36" i="74"/>
  <c r="E35" i="74"/>
  <c r="E34" i="74"/>
  <c r="E33" i="74"/>
  <c r="E32" i="74"/>
  <c r="E31" i="74"/>
  <c r="E19" i="74"/>
  <c r="E18" i="74"/>
  <c r="E17" i="74"/>
  <c r="E16" i="74"/>
  <c r="E15" i="74"/>
  <c r="E14" i="74"/>
  <c r="E13" i="74"/>
  <c r="E12" i="74"/>
  <c r="E11" i="74"/>
  <c r="E10" i="74"/>
  <c r="E9" i="74"/>
  <c r="Y33" i="62" l="1"/>
  <c r="Z33" i="62" s="1"/>
  <c r="T33" i="62"/>
  <c r="Y36" i="62"/>
  <c r="Z36" i="62" s="1"/>
  <c r="T36" i="62"/>
  <c r="Y34" i="62"/>
  <c r="Z34" i="62" s="1"/>
  <c r="T34" i="62"/>
  <c r="T37" i="62"/>
  <c r="T35" i="62"/>
  <c r="Y34" i="73"/>
  <c r="Z34" i="73" s="1"/>
  <c r="T34" i="73"/>
  <c r="Y35" i="73"/>
  <c r="Z35" i="73" s="1"/>
  <c r="T35" i="73"/>
  <c r="Y37" i="73"/>
  <c r="Z37" i="73" s="1"/>
  <c r="T37" i="73"/>
  <c r="T36" i="73"/>
  <c r="Y38" i="73"/>
  <c r="Z38" i="73" s="1"/>
  <c r="Y34" i="72"/>
  <c r="Z34" i="72" s="1"/>
  <c r="T34" i="72"/>
  <c r="Y38" i="72"/>
  <c r="Z38" i="72" s="1"/>
  <c r="T38" i="72"/>
  <c r="Y37" i="72"/>
  <c r="Z37" i="72" s="1"/>
  <c r="T37" i="72"/>
  <c r="Y35" i="72"/>
  <c r="Z35" i="72" s="1"/>
  <c r="T35" i="72"/>
  <c r="Y36" i="72"/>
  <c r="Z36" i="72" s="1"/>
  <c r="T36" i="72"/>
  <c r="Y24" i="68"/>
  <c r="Z24" i="68" s="1"/>
  <c r="T24" i="68"/>
  <c r="Y22" i="68"/>
  <c r="Z22" i="68" s="1"/>
  <c r="T22" i="68"/>
  <c r="Y26" i="68"/>
  <c r="Z26" i="68" s="1"/>
  <c r="T26" i="68"/>
  <c r="Y25" i="68"/>
  <c r="Z25" i="68" s="1"/>
  <c r="T25" i="68"/>
  <c r="Y23" i="68"/>
  <c r="Z23" i="68" s="1"/>
  <c r="T23" i="68"/>
  <c r="Y24" i="55"/>
  <c r="Z24" i="55" s="1"/>
  <c r="T24" i="55"/>
  <c r="Y25" i="55"/>
  <c r="Z25" i="55" s="1"/>
  <c r="T25" i="55"/>
  <c r="T26" i="55"/>
  <c r="Y26" i="55"/>
  <c r="Z26" i="55" s="1"/>
  <c r="Y22" i="55"/>
  <c r="Z22" i="55" s="1"/>
  <c r="T22" i="55"/>
  <c r="Y23" i="55"/>
  <c r="Z23" i="55" s="1"/>
  <c r="T23" i="55"/>
  <c r="Y37" i="71"/>
  <c r="Z37" i="71" s="1"/>
  <c r="T37" i="71"/>
  <c r="T41" i="71"/>
  <c r="Y41" i="71"/>
  <c r="Z41" i="71" s="1"/>
  <c r="Y35" i="71"/>
  <c r="Z35" i="71" s="1"/>
  <c r="T35" i="71"/>
  <c r="Y40" i="71"/>
  <c r="Z40" i="71" s="1"/>
  <c r="T40" i="71"/>
  <c r="Y34" i="71"/>
  <c r="Z34" i="71" s="1"/>
  <c r="T34" i="71"/>
  <c r="Y38" i="71"/>
  <c r="Z38" i="71" s="1"/>
  <c r="T38" i="71"/>
  <c r="Y43" i="71"/>
  <c r="Z43" i="71" s="1"/>
  <c r="T43" i="71"/>
  <c r="T36" i="71"/>
  <c r="T39" i="71"/>
  <c r="Y42" i="71"/>
  <c r="Z42" i="71" s="1"/>
  <c r="Y25" i="70"/>
  <c r="Z25" i="70" s="1"/>
  <c r="T25" i="70"/>
  <c r="T22" i="70"/>
  <c r="Y22" i="70"/>
  <c r="Z22" i="70" s="1"/>
  <c r="Y24" i="70"/>
  <c r="Z24" i="70" s="1"/>
  <c r="T24" i="70"/>
  <c r="Y21" i="70"/>
  <c r="Z21" i="70" s="1"/>
  <c r="T21" i="70"/>
  <c r="Y23" i="70"/>
  <c r="Z23" i="70" s="1"/>
  <c r="T23" i="70"/>
  <c r="Y24" i="44"/>
  <c r="Z24" i="44" s="1"/>
  <c r="T24" i="44"/>
  <c r="Y21" i="44"/>
  <c r="Z21" i="44" s="1"/>
  <c r="T21" i="44"/>
  <c r="Y22" i="44"/>
  <c r="Z22" i="44" s="1"/>
  <c r="T22" i="44"/>
  <c r="T23" i="44"/>
  <c r="T25" i="44"/>
  <c r="Y34" i="48"/>
  <c r="Z34" i="48" s="1"/>
  <c r="T34" i="48"/>
  <c r="Y38" i="48"/>
  <c r="Z38" i="48" s="1"/>
  <c r="T38" i="48"/>
  <c r="Y36" i="48"/>
  <c r="Z36" i="48" s="1"/>
  <c r="T36" i="48"/>
  <c r="Y37" i="48"/>
  <c r="Z37" i="48" s="1"/>
  <c r="T37" i="48"/>
  <c r="Y35" i="48"/>
  <c r="Z35" i="48" s="1"/>
  <c r="T35" i="48"/>
  <c r="Y35" i="69"/>
  <c r="Z35" i="69" s="1"/>
  <c r="T35" i="69"/>
  <c r="Y36" i="69"/>
  <c r="Z36" i="69" s="1"/>
  <c r="T36" i="69"/>
  <c r="Y33" i="69"/>
  <c r="Z33" i="69" s="1"/>
  <c r="T33" i="69"/>
  <c r="Y43" i="69"/>
  <c r="Z43" i="69" s="1"/>
  <c r="T43" i="69"/>
  <c r="Y34" i="69"/>
  <c r="Z34" i="69" s="1"/>
  <c r="T34" i="69"/>
  <c r="Y41" i="66"/>
  <c r="Z41" i="66" s="1"/>
  <c r="T41" i="66"/>
  <c r="Y42" i="66"/>
  <c r="Z42" i="66" s="1"/>
  <c r="T42" i="66"/>
  <c r="Y38" i="66"/>
  <c r="Z38" i="66" s="1"/>
  <c r="T38" i="66"/>
  <c r="Y35" i="66"/>
  <c r="Z35" i="66" s="1"/>
  <c r="T35" i="66"/>
  <c r="Y39" i="66"/>
  <c r="Z39" i="66" s="1"/>
  <c r="T39" i="66"/>
  <c r="Y36" i="66"/>
  <c r="Z36" i="66" s="1"/>
  <c r="T36" i="66"/>
  <c r="Y44" i="66"/>
  <c r="Z44" i="66" s="1"/>
  <c r="T44" i="66"/>
  <c r="T37" i="66"/>
  <c r="T40" i="66"/>
  <c r="T43" i="66"/>
  <c r="Y40" i="52"/>
  <c r="Z40" i="52" s="1"/>
  <c r="T40" i="52"/>
  <c r="Y37" i="52"/>
  <c r="Z37" i="52" s="1"/>
  <c r="T37" i="52"/>
  <c r="Y38" i="52"/>
  <c r="Z38" i="52" s="1"/>
  <c r="T38" i="52"/>
  <c r="Y42" i="52"/>
  <c r="Z42" i="52" s="1"/>
  <c r="T42" i="52"/>
  <c r="Y36" i="52"/>
  <c r="Z36" i="52" s="1"/>
  <c r="T36" i="52"/>
  <c r="Y41" i="52"/>
  <c r="Z41" i="52" s="1"/>
  <c r="T41" i="52"/>
  <c r="Y34" i="52"/>
  <c r="Z34" i="52" s="1"/>
  <c r="T34" i="52"/>
  <c r="Y35" i="52"/>
  <c r="Z35" i="52" s="1"/>
  <c r="T35" i="52"/>
  <c r="Y39" i="52"/>
  <c r="Z39" i="52" s="1"/>
  <c r="T39" i="52"/>
  <c r="Y43" i="52"/>
  <c r="Z43" i="52" s="1"/>
  <c r="T43" i="52"/>
  <c r="Y52" i="54"/>
  <c r="Z52" i="54" s="1"/>
  <c r="T52" i="54"/>
  <c r="Y56" i="54"/>
  <c r="Z56" i="54" s="1"/>
  <c r="T56" i="54"/>
  <c r="Y49" i="54"/>
  <c r="Z49" i="54" s="1"/>
  <c r="T49" i="54"/>
  <c r="Y53" i="54"/>
  <c r="Z53" i="54" s="1"/>
  <c r="T53" i="54"/>
  <c r="Y57" i="54"/>
  <c r="Z57" i="54" s="1"/>
  <c r="T57" i="54"/>
  <c r="Y50" i="54"/>
  <c r="Z50" i="54" s="1"/>
  <c r="T50" i="54"/>
  <c r="Y54" i="54"/>
  <c r="Z54" i="54" s="1"/>
  <c r="T54" i="54"/>
  <c r="Y58" i="54"/>
  <c r="Z58" i="54" s="1"/>
  <c r="T58" i="54"/>
  <c r="Y51" i="54"/>
  <c r="Z51" i="54" s="1"/>
  <c r="T51" i="54"/>
  <c r="Y55" i="54"/>
  <c r="Z55" i="54" s="1"/>
  <c r="T55" i="54"/>
  <c r="Y29" i="51"/>
  <c r="Z29" i="51" s="1"/>
  <c r="T29" i="51"/>
  <c r="Y23" i="51"/>
  <c r="Z23" i="51" s="1"/>
  <c r="T23" i="51"/>
  <c r="Y30" i="51"/>
  <c r="Z30" i="51" s="1"/>
  <c r="T30" i="51"/>
  <c r="Y27" i="51"/>
  <c r="Z27" i="51" s="1"/>
  <c r="T27" i="51"/>
  <c r="Y24" i="51"/>
  <c r="Z24" i="51" s="1"/>
  <c r="T24" i="51"/>
  <c r="Y26" i="51"/>
  <c r="Z26" i="51" s="1"/>
  <c r="T26" i="51"/>
  <c r="Y32" i="51"/>
  <c r="Z32" i="51" s="1"/>
  <c r="T32" i="51"/>
  <c r="Y25" i="51"/>
  <c r="Z25" i="51" s="1"/>
  <c r="Y28" i="51"/>
  <c r="Z28" i="51" s="1"/>
  <c r="Y31" i="51"/>
  <c r="Z31" i="51" s="1"/>
  <c r="Y38" i="27"/>
  <c r="Z38" i="27" s="1"/>
  <c r="T38" i="27"/>
  <c r="Y42" i="27"/>
  <c r="Z42" i="27" s="1"/>
  <c r="T42" i="27"/>
  <c r="Y39" i="27"/>
  <c r="Z39" i="27" s="1"/>
  <c r="T39" i="27"/>
  <c r="Y43" i="27"/>
  <c r="Z43" i="27" s="1"/>
  <c r="T43" i="27"/>
  <c r="Y36" i="27"/>
  <c r="Z36" i="27" s="1"/>
  <c r="T36" i="27"/>
  <c r="Y40" i="27"/>
  <c r="Z40" i="27" s="1"/>
  <c r="T40" i="27"/>
  <c r="Y44" i="27"/>
  <c r="Z44" i="27" s="1"/>
  <c r="T44" i="27"/>
  <c r="Y37" i="27"/>
  <c r="Z37" i="27" s="1"/>
  <c r="T37" i="27"/>
  <c r="Y41" i="27"/>
  <c r="Z41" i="27" s="1"/>
  <c r="T41" i="27"/>
  <c r="Y45" i="27"/>
  <c r="Z45" i="27" s="1"/>
  <c r="T45" i="27"/>
  <c r="T22" i="65"/>
  <c r="Y22" i="65"/>
  <c r="Z22" i="65" s="1"/>
  <c r="Y23" i="65"/>
  <c r="Z23" i="65" s="1"/>
  <c r="T23" i="65"/>
  <c r="T24" i="65"/>
  <c r="Y24" i="65"/>
  <c r="Z24" i="65" s="1"/>
  <c r="Y26" i="65"/>
  <c r="Z26" i="65" s="1"/>
  <c r="T26" i="65"/>
  <c r="T27" i="65"/>
  <c r="Y27" i="65"/>
  <c r="Z27" i="65" s="1"/>
  <c r="Y28" i="65"/>
  <c r="Z28" i="65" s="1"/>
  <c r="T28" i="65"/>
  <c r="Y20" i="65"/>
  <c r="Z20" i="65" s="1"/>
  <c r="T20" i="65"/>
  <c r="Y21" i="65"/>
  <c r="Z21" i="65" s="1"/>
  <c r="T21" i="65"/>
  <c r="Y25" i="65"/>
  <c r="Z25" i="65" s="1"/>
  <c r="T25" i="65"/>
  <c r="Y29" i="65"/>
  <c r="Z29" i="65" s="1"/>
  <c r="T29" i="65"/>
  <c r="Y26" i="74"/>
  <c r="Z26" i="74" s="1"/>
  <c r="Y29" i="74"/>
  <c r="Z29" i="74" s="1"/>
  <c r="T24" i="74"/>
  <c r="T23" i="74"/>
  <c r="Y27" i="74"/>
  <c r="Z27" i="74" s="1"/>
  <c r="T27" i="74"/>
  <c r="Y25" i="74"/>
  <c r="Z25" i="74" s="1"/>
  <c r="T25" i="74"/>
  <c r="Y28" i="74"/>
  <c r="Z28" i="74" s="1"/>
  <c r="T28" i="74"/>
  <c r="Y30" i="74"/>
  <c r="Z30" i="74" s="1"/>
  <c r="T30" i="74"/>
  <c r="Y21" i="74"/>
  <c r="Z21" i="74" s="1"/>
  <c r="Y22" i="74"/>
  <c r="Z22" i="74" s="1"/>
  <c r="T22" i="74"/>
  <c r="T20" i="74"/>
  <c r="Y20" i="62"/>
  <c r="Z20" i="62" s="1"/>
  <c r="T20" i="62"/>
  <c r="Y21" i="73"/>
  <c r="Z21" i="73" s="1"/>
  <c r="T21" i="73"/>
  <c r="Y21" i="72"/>
  <c r="Z21" i="72" s="1"/>
  <c r="T21" i="72"/>
  <c r="Y21" i="68"/>
  <c r="Z21" i="68" s="1"/>
  <c r="T21" i="68"/>
  <c r="Y21" i="55"/>
  <c r="Z21" i="55" s="1"/>
  <c r="T21" i="55"/>
  <c r="Y21" i="71"/>
  <c r="Z21" i="71" s="1"/>
  <c r="T21" i="71"/>
  <c r="Y20" i="70"/>
  <c r="Z20" i="70" s="1"/>
  <c r="T20" i="70"/>
  <c r="Y20" i="44"/>
  <c r="Z20" i="44" s="1"/>
  <c r="T20" i="44"/>
  <c r="Y21" i="48"/>
  <c r="Z21" i="48" s="1"/>
  <c r="T21" i="48"/>
  <c r="Y20" i="69"/>
  <c r="Z20" i="69" s="1"/>
  <c r="T20" i="69"/>
  <c r="Y20" i="66"/>
  <c r="Z20" i="66" s="1"/>
  <c r="T20" i="66"/>
  <c r="Y20" i="52"/>
  <c r="Z20" i="52" s="1"/>
  <c r="T20" i="52"/>
  <c r="Y22" i="54"/>
  <c r="Z22" i="54" s="1"/>
  <c r="T22" i="54"/>
  <c r="Y35" i="27"/>
  <c r="Z35" i="27" s="1"/>
  <c r="T35" i="27"/>
  <c r="Y19" i="65"/>
  <c r="Z19" i="65" s="1"/>
  <c r="T19" i="65"/>
  <c r="O50" i="74"/>
  <c r="P50" i="74" s="1"/>
  <c r="S50" i="74" s="1"/>
  <c r="Y50" i="74" s="1"/>
  <c r="Z50" i="74" s="1"/>
  <c r="O49" i="74"/>
  <c r="P49" i="74" s="1"/>
  <c r="S49" i="74" s="1"/>
  <c r="Y49" i="74" s="1"/>
  <c r="Z49" i="74" s="1"/>
  <c r="O48" i="74"/>
  <c r="P48" i="74" s="1"/>
  <c r="S48" i="74" s="1"/>
  <c r="T48" i="74" s="1"/>
  <c r="O47" i="74"/>
  <c r="P47" i="74" s="1"/>
  <c r="S47" i="74" s="1"/>
  <c r="T47" i="74" s="1"/>
  <c r="O46" i="74"/>
  <c r="P46" i="74" s="1"/>
  <c r="S46" i="74" s="1"/>
  <c r="O45" i="74"/>
  <c r="P45" i="74" s="1"/>
  <c r="S45" i="74" s="1"/>
  <c r="T45" i="74" s="1"/>
  <c r="O44" i="74"/>
  <c r="P44" i="74" s="1"/>
  <c r="S44" i="74" s="1"/>
  <c r="T44" i="74" s="1"/>
  <c r="O43" i="74"/>
  <c r="P43" i="74" s="1"/>
  <c r="S43" i="74" s="1"/>
  <c r="Y43" i="74" s="1"/>
  <c r="Z43" i="74" s="1"/>
  <c r="O42" i="74"/>
  <c r="P42" i="74" s="1"/>
  <c r="S42" i="74" s="1"/>
  <c r="T42" i="74" s="1"/>
  <c r="O41" i="74"/>
  <c r="P41" i="74" s="1"/>
  <c r="S41" i="74" s="1"/>
  <c r="T41" i="74" s="1"/>
  <c r="O40" i="74"/>
  <c r="P40" i="74" s="1"/>
  <c r="S40" i="74" s="1"/>
  <c r="T40" i="74" s="1"/>
  <c r="O39" i="74"/>
  <c r="P39" i="74" s="1"/>
  <c r="S39" i="74" s="1"/>
  <c r="O38" i="74"/>
  <c r="P38" i="74" s="1"/>
  <c r="S38" i="74" s="1"/>
  <c r="O37" i="74"/>
  <c r="P37" i="74" s="1"/>
  <c r="S37" i="74" s="1"/>
  <c r="Y37" i="74" s="1"/>
  <c r="Z37" i="74" s="1"/>
  <c r="O36" i="74"/>
  <c r="P36" i="74" s="1"/>
  <c r="S36" i="74" s="1"/>
  <c r="Y36" i="74" s="1"/>
  <c r="Z36" i="74" s="1"/>
  <c r="O35" i="74"/>
  <c r="P35" i="74" s="1"/>
  <c r="S35" i="74" s="1"/>
  <c r="O34" i="74"/>
  <c r="P34" i="74" s="1"/>
  <c r="S34" i="74" s="1"/>
  <c r="T34" i="74" s="1"/>
  <c r="O33" i="74"/>
  <c r="P33" i="74" s="1"/>
  <c r="S33" i="74" s="1"/>
  <c r="Y33" i="74" s="1"/>
  <c r="Z33" i="74" s="1"/>
  <c r="O32" i="74"/>
  <c r="P32" i="74" s="1"/>
  <c r="S32" i="74" s="1"/>
  <c r="Y32" i="74" s="1"/>
  <c r="Z32" i="74" s="1"/>
  <c r="O31" i="74"/>
  <c r="P31" i="74" s="1"/>
  <c r="S31" i="74" s="1"/>
  <c r="O19" i="74"/>
  <c r="P19" i="74" s="1"/>
  <c r="S19" i="74" s="1"/>
  <c r="Y19" i="74" s="1"/>
  <c r="Z19" i="74" s="1"/>
  <c r="O18" i="74"/>
  <c r="P18" i="74" s="1"/>
  <c r="S18" i="74" s="1"/>
  <c r="O17" i="74"/>
  <c r="P17" i="74" s="1"/>
  <c r="S17" i="74" s="1"/>
  <c r="T17" i="74" s="1"/>
  <c r="O16" i="74"/>
  <c r="P16" i="74" s="1"/>
  <c r="S16" i="74" s="1"/>
  <c r="O15" i="74"/>
  <c r="P15" i="74" s="1"/>
  <c r="S15" i="74" s="1"/>
  <c r="Y15" i="74" s="1"/>
  <c r="Z15" i="74" s="1"/>
  <c r="O14" i="74"/>
  <c r="P14" i="74" s="1"/>
  <c r="S14" i="74" s="1"/>
  <c r="Y14" i="74" s="1"/>
  <c r="Z14" i="74" s="1"/>
  <c r="O13" i="74"/>
  <c r="P13" i="74" s="1"/>
  <c r="S13" i="74" s="1"/>
  <c r="O12" i="74"/>
  <c r="P12" i="74" s="1"/>
  <c r="S12" i="74" s="1"/>
  <c r="T12" i="74" s="1"/>
  <c r="O11" i="74"/>
  <c r="P11" i="74" s="1"/>
  <c r="S11" i="74" s="1"/>
  <c r="O10" i="74"/>
  <c r="P10" i="74" s="1"/>
  <c r="S10" i="74" s="1"/>
  <c r="Y10" i="74" s="1"/>
  <c r="Z10" i="74" s="1"/>
  <c r="O9" i="74"/>
  <c r="P9" i="74" s="1"/>
  <c r="S9" i="74" s="1"/>
  <c r="Y9" i="74" s="1"/>
  <c r="Z9" i="74" s="1"/>
  <c r="O33" i="73"/>
  <c r="P33" i="73" s="1"/>
  <c r="S33" i="73" s="1"/>
  <c r="O32" i="73"/>
  <c r="P32" i="73" s="1"/>
  <c r="S32" i="73" s="1"/>
  <c r="O31" i="73"/>
  <c r="P31" i="73" s="1"/>
  <c r="S31" i="73" s="1"/>
  <c r="Y31" i="73" s="1"/>
  <c r="Z31" i="73" s="1"/>
  <c r="O30" i="73"/>
  <c r="P30" i="73" s="1"/>
  <c r="S30" i="73" s="1"/>
  <c r="Y30" i="73" s="1"/>
  <c r="Z30" i="73" s="1"/>
  <c r="O29" i="73"/>
  <c r="P29" i="73" s="1"/>
  <c r="S29" i="73" s="1"/>
  <c r="O28" i="73"/>
  <c r="P28" i="73" s="1"/>
  <c r="S28" i="73" s="1"/>
  <c r="T28" i="73" s="1"/>
  <c r="O27" i="73"/>
  <c r="P27" i="73" s="1"/>
  <c r="S27" i="73" s="1"/>
  <c r="O26" i="73"/>
  <c r="P26" i="73" s="1"/>
  <c r="S26" i="73" s="1"/>
  <c r="T26" i="73" s="1"/>
  <c r="O25" i="73"/>
  <c r="P25" i="73" s="1"/>
  <c r="S25" i="73" s="1"/>
  <c r="O24" i="73"/>
  <c r="P24" i="73" s="1"/>
  <c r="S24" i="73" s="1"/>
  <c r="O23" i="73"/>
  <c r="P23" i="73" s="1"/>
  <c r="S23" i="73" s="1"/>
  <c r="Y23" i="73" s="1"/>
  <c r="Z23" i="73" s="1"/>
  <c r="O22" i="73"/>
  <c r="P22" i="73" s="1"/>
  <c r="S22" i="73" s="1"/>
  <c r="Y22" i="73" s="1"/>
  <c r="Z22" i="73" s="1"/>
  <c r="O20" i="73"/>
  <c r="P20" i="73" s="1"/>
  <c r="S20" i="73" s="1"/>
  <c r="Y20" i="73" s="1"/>
  <c r="Z20" i="73" s="1"/>
  <c r="O19" i="73"/>
  <c r="P19" i="73" s="1"/>
  <c r="S19" i="73" s="1"/>
  <c r="Y19" i="73" s="1"/>
  <c r="Z19" i="73" s="1"/>
  <c r="O18" i="73"/>
  <c r="P18" i="73" s="1"/>
  <c r="S18" i="73" s="1"/>
  <c r="O17" i="73"/>
  <c r="P17" i="73" s="1"/>
  <c r="S17" i="73" s="1"/>
  <c r="O16" i="73"/>
  <c r="P16" i="73" s="1"/>
  <c r="S16" i="73" s="1"/>
  <c r="O15" i="73"/>
  <c r="P15" i="73" s="1"/>
  <c r="S15" i="73" s="1"/>
  <c r="T15" i="73" s="1"/>
  <c r="O14" i="73"/>
  <c r="P14" i="73" s="1"/>
  <c r="S14" i="73" s="1"/>
  <c r="O13" i="73"/>
  <c r="P13" i="73" s="1"/>
  <c r="S13" i="73" s="1"/>
  <c r="O12" i="73"/>
  <c r="P12" i="73" s="1"/>
  <c r="S12" i="73" s="1"/>
  <c r="O11" i="73"/>
  <c r="P11" i="73" s="1"/>
  <c r="S11" i="73" s="1"/>
  <c r="O10" i="73"/>
  <c r="P10" i="73" s="1"/>
  <c r="S10" i="73" s="1"/>
  <c r="Y10" i="73" s="1"/>
  <c r="Z10" i="73" s="1"/>
  <c r="O33" i="72"/>
  <c r="P33" i="72" s="1"/>
  <c r="S33" i="72" s="1"/>
  <c r="O32" i="72"/>
  <c r="P32" i="72"/>
  <c r="S32" i="72" s="1"/>
  <c r="T32" i="72" s="1"/>
  <c r="O31" i="72"/>
  <c r="P31" i="72" s="1"/>
  <c r="S31" i="72" s="1"/>
  <c r="O30" i="72"/>
  <c r="P30" i="72" s="1"/>
  <c r="S30" i="72" s="1"/>
  <c r="O29" i="72"/>
  <c r="P29" i="72" s="1"/>
  <c r="S29" i="72" s="1"/>
  <c r="O28" i="72"/>
  <c r="P28" i="72" s="1"/>
  <c r="S28" i="72" s="1"/>
  <c r="T28" i="72" s="1"/>
  <c r="O27" i="72"/>
  <c r="P27" i="72" s="1"/>
  <c r="S27" i="72" s="1"/>
  <c r="O26" i="72"/>
  <c r="P26" i="72" s="1"/>
  <c r="S26" i="72" s="1"/>
  <c r="Y26" i="72" s="1"/>
  <c r="Z26" i="72" s="1"/>
  <c r="O25" i="72"/>
  <c r="P25" i="72" s="1"/>
  <c r="S25" i="72" s="1"/>
  <c r="O24" i="72"/>
  <c r="P24" i="72" s="1"/>
  <c r="S24" i="72" s="1"/>
  <c r="O23" i="72"/>
  <c r="P23" i="72" s="1"/>
  <c r="S23" i="72" s="1"/>
  <c r="O22" i="72"/>
  <c r="P22" i="72" s="1"/>
  <c r="S22" i="72" s="1"/>
  <c r="O20" i="72"/>
  <c r="P20" i="72" s="1"/>
  <c r="S20" i="72" s="1"/>
  <c r="O19" i="72"/>
  <c r="P19" i="72" s="1"/>
  <c r="S19" i="72" s="1"/>
  <c r="O18" i="72"/>
  <c r="P18" i="72" s="1"/>
  <c r="S18" i="72" s="1"/>
  <c r="O17" i="72"/>
  <c r="P17" i="72" s="1"/>
  <c r="S17" i="72" s="1"/>
  <c r="O16" i="72"/>
  <c r="P16" i="72" s="1"/>
  <c r="S16" i="72" s="1"/>
  <c r="O15" i="72"/>
  <c r="P15" i="72"/>
  <c r="S15" i="72"/>
  <c r="Y15" i="72" s="1"/>
  <c r="Z15" i="72" s="1"/>
  <c r="O14" i="72"/>
  <c r="P14" i="72" s="1"/>
  <c r="S14" i="72" s="1"/>
  <c r="Y14" i="72" s="1"/>
  <c r="Z14" i="72" s="1"/>
  <c r="O13" i="72"/>
  <c r="P13" i="72" s="1"/>
  <c r="S13" i="72" s="1"/>
  <c r="O12" i="72"/>
  <c r="P12" i="72" s="1"/>
  <c r="S12" i="72" s="1"/>
  <c r="O11" i="72"/>
  <c r="P11" i="72" s="1"/>
  <c r="S11" i="72" s="1"/>
  <c r="O10" i="72"/>
  <c r="P10" i="72" s="1"/>
  <c r="S10" i="72" s="1"/>
  <c r="O33" i="71"/>
  <c r="P33" i="71" s="1"/>
  <c r="S33" i="71" s="1"/>
  <c r="O32" i="71"/>
  <c r="P32" i="71" s="1"/>
  <c r="S32" i="71" s="1"/>
  <c r="O31" i="71"/>
  <c r="P31" i="71" s="1"/>
  <c r="S31" i="71" s="1"/>
  <c r="O30" i="71"/>
  <c r="P30" i="71" s="1"/>
  <c r="S30" i="71" s="1"/>
  <c r="O29" i="71"/>
  <c r="P29" i="71" s="1"/>
  <c r="S29" i="71" s="1"/>
  <c r="O28" i="71"/>
  <c r="P28" i="71" s="1"/>
  <c r="S28" i="71" s="1"/>
  <c r="O27" i="71"/>
  <c r="P27" i="71" s="1"/>
  <c r="S27" i="71" s="1"/>
  <c r="O26" i="71"/>
  <c r="P26" i="71" s="1"/>
  <c r="S26" i="71" s="1"/>
  <c r="O25" i="71"/>
  <c r="P25" i="71" s="1"/>
  <c r="S25" i="71" s="1"/>
  <c r="O24" i="71"/>
  <c r="P24" i="71" s="1"/>
  <c r="S24" i="71" s="1"/>
  <c r="O23" i="71"/>
  <c r="P23" i="71" s="1"/>
  <c r="S23" i="71" s="1"/>
  <c r="O22" i="71"/>
  <c r="P22" i="71" s="1"/>
  <c r="S22" i="71" s="1"/>
  <c r="Y22" i="71" s="1"/>
  <c r="Z22" i="71" s="1"/>
  <c r="O20" i="71"/>
  <c r="P20" i="71" s="1"/>
  <c r="S20" i="71" s="1"/>
  <c r="O19" i="71"/>
  <c r="P19" i="71" s="1"/>
  <c r="S19" i="71" s="1"/>
  <c r="O18" i="71"/>
  <c r="P18" i="71" s="1"/>
  <c r="S18" i="71" s="1"/>
  <c r="O17" i="71"/>
  <c r="P17" i="71" s="1"/>
  <c r="S17" i="71" s="1"/>
  <c r="O16" i="71"/>
  <c r="P16" i="71" s="1"/>
  <c r="S16" i="71" s="1"/>
  <c r="O15" i="71"/>
  <c r="P15" i="71" s="1"/>
  <c r="S15" i="71" s="1"/>
  <c r="O14" i="71"/>
  <c r="P14" i="71" s="1"/>
  <c r="S14" i="71" s="1"/>
  <c r="O13" i="71"/>
  <c r="P13" i="71" s="1"/>
  <c r="S13" i="71" s="1"/>
  <c r="O12" i="71"/>
  <c r="P12" i="71"/>
  <c r="S12" i="71" s="1"/>
  <c r="T12" i="71" s="1"/>
  <c r="O11" i="71"/>
  <c r="P11" i="71" s="1"/>
  <c r="S11" i="71" s="1"/>
  <c r="O10" i="71"/>
  <c r="P10" i="71" s="1"/>
  <c r="S10" i="71" s="1"/>
  <c r="O19" i="70"/>
  <c r="P19" i="70"/>
  <c r="S19" i="70" s="1"/>
  <c r="O18" i="70"/>
  <c r="P18" i="70" s="1"/>
  <c r="S18" i="70" s="1"/>
  <c r="O17" i="70"/>
  <c r="P17" i="70" s="1"/>
  <c r="S17" i="70" s="1"/>
  <c r="O16" i="70"/>
  <c r="P16" i="70" s="1"/>
  <c r="S16" i="70" s="1"/>
  <c r="O15" i="70"/>
  <c r="P15" i="70" s="1"/>
  <c r="S15" i="70" s="1"/>
  <c r="O14" i="70"/>
  <c r="P14" i="70" s="1"/>
  <c r="S14" i="70" s="1"/>
  <c r="O13" i="70"/>
  <c r="P13" i="70" s="1"/>
  <c r="S13" i="70" s="1"/>
  <c r="O12" i="70"/>
  <c r="P12" i="70" s="1"/>
  <c r="S12" i="70" s="1"/>
  <c r="O11" i="70"/>
  <c r="P11" i="70" s="1"/>
  <c r="S11" i="70" s="1"/>
  <c r="O10" i="70"/>
  <c r="P10" i="70" s="1"/>
  <c r="S10" i="70" s="1"/>
  <c r="O9" i="70"/>
  <c r="P9" i="70" s="1"/>
  <c r="S9" i="70" s="1"/>
  <c r="O32" i="69"/>
  <c r="P32" i="69" s="1"/>
  <c r="S32" i="69" s="1"/>
  <c r="Y32" i="69" s="1"/>
  <c r="Z32" i="69" s="1"/>
  <c r="O31" i="69"/>
  <c r="P31" i="69" s="1"/>
  <c r="S31" i="69" s="1"/>
  <c r="O30" i="69"/>
  <c r="P30" i="69" s="1"/>
  <c r="S30" i="69" s="1"/>
  <c r="O29" i="69"/>
  <c r="P29" i="69"/>
  <c r="S29" i="69" s="1"/>
  <c r="O28" i="69"/>
  <c r="P28" i="69" s="1"/>
  <c r="S28" i="69" s="1"/>
  <c r="O27" i="69"/>
  <c r="P27" i="69" s="1"/>
  <c r="S27" i="69" s="1"/>
  <c r="O26" i="69"/>
  <c r="P26" i="69" s="1"/>
  <c r="S26" i="69" s="1"/>
  <c r="Y26" i="69" s="1"/>
  <c r="Z26" i="69" s="1"/>
  <c r="O25" i="69"/>
  <c r="P25" i="69" s="1"/>
  <c r="S25" i="69" s="1"/>
  <c r="O24" i="69"/>
  <c r="P24" i="69" s="1"/>
  <c r="S24" i="69" s="1"/>
  <c r="O23" i="69"/>
  <c r="P23" i="69" s="1"/>
  <c r="S23" i="69" s="1"/>
  <c r="Y23" i="69" s="1"/>
  <c r="Z23" i="69" s="1"/>
  <c r="O22" i="69"/>
  <c r="P22" i="69" s="1"/>
  <c r="S22" i="69" s="1"/>
  <c r="O21" i="69"/>
  <c r="P21" i="69" s="1"/>
  <c r="S21" i="69" s="1"/>
  <c r="O19" i="69"/>
  <c r="P19" i="69" s="1"/>
  <c r="S19" i="69" s="1"/>
  <c r="O18" i="69"/>
  <c r="P18" i="69" s="1"/>
  <c r="S18" i="69" s="1"/>
  <c r="O17" i="69"/>
  <c r="P17" i="69" s="1"/>
  <c r="S17" i="69" s="1"/>
  <c r="O16" i="69"/>
  <c r="P16" i="69" s="1"/>
  <c r="S16" i="69" s="1"/>
  <c r="O15" i="69"/>
  <c r="P15" i="69"/>
  <c r="S15" i="69" s="1"/>
  <c r="Y15" i="69" s="1"/>
  <c r="Z15" i="69" s="1"/>
  <c r="O14" i="69"/>
  <c r="P14" i="69" s="1"/>
  <c r="S14" i="69" s="1"/>
  <c r="O13" i="69"/>
  <c r="P13" i="69" s="1"/>
  <c r="S13" i="69" s="1"/>
  <c r="O12" i="69"/>
  <c r="P12" i="69" s="1"/>
  <c r="S12" i="69" s="1"/>
  <c r="O11" i="69"/>
  <c r="P11" i="69" s="1"/>
  <c r="S11" i="69" s="1"/>
  <c r="O10" i="69"/>
  <c r="P10" i="69" s="1"/>
  <c r="S10" i="69" s="1"/>
  <c r="O9" i="69"/>
  <c r="P9" i="69" s="1"/>
  <c r="S9" i="69" s="1"/>
  <c r="Y9" i="69" s="1"/>
  <c r="Z9" i="69" s="1"/>
  <c r="O20" i="68"/>
  <c r="P20" i="68" s="1"/>
  <c r="S20" i="68" s="1"/>
  <c r="O19" i="68"/>
  <c r="P19" i="68" s="1"/>
  <c r="S19" i="68" s="1"/>
  <c r="O18" i="68"/>
  <c r="P18" i="68" s="1"/>
  <c r="S18" i="68" s="1"/>
  <c r="O17" i="68"/>
  <c r="P17" i="68" s="1"/>
  <c r="S17" i="68"/>
  <c r="Y17" i="68" s="1"/>
  <c r="Z17" i="68" s="1"/>
  <c r="O16" i="68"/>
  <c r="P16" i="68" s="1"/>
  <c r="S16" i="68" s="1"/>
  <c r="Y16" i="68" s="1"/>
  <c r="Z16" i="68" s="1"/>
  <c r="O15" i="68"/>
  <c r="P15" i="68" s="1"/>
  <c r="S15" i="68" s="1"/>
  <c r="O14" i="68"/>
  <c r="P14" i="68" s="1"/>
  <c r="S14" i="68" s="1"/>
  <c r="O13" i="68"/>
  <c r="P13" i="68" s="1"/>
  <c r="S13" i="68" s="1"/>
  <c r="O12" i="68"/>
  <c r="P12" i="68" s="1"/>
  <c r="S12" i="68" s="1"/>
  <c r="O11" i="68"/>
  <c r="P11" i="68" s="1"/>
  <c r="S11" i="68" s="1"/>
  <c r="O10" i="68"/>
  <c r="P10" i="68" s="1"/>
  <c r="S10" i="68" s="1"/>
  <c r="O34" i="66"/>
  <c r="P34" i="66"/>
  <c r="S34" i="66" s="1"/>
  <c r="Y34" i="66" s="1"/>
  <c r="Z34" i="66" s="1"/>
  <c r="O33" i="66"/>
  <c r="P33" i="66" s="1"/>
  <c r="S33" i="66" s="1"/>
  <c r="T33" i="66" s="1"/>
  <c r="O32" i="66"/>
  <c r="P32" i="66" s="1"/>
  <c r="S32" i="66" s="1"/>
  <c r="O31" i="66"/>
  <c r="P31" i="66" s="1"/>
  <c r="S31" i="66" s="1"/>
  <c r="T31" i="66" s="1"/>
  <c r="O30" i="66"/>
  <c r="P30" i="66" s="1"/>
  <c r="S30" i="66" s="1"/>
  <c r="Y30" i="66" s="1"/>
  <c r="Z30" i="66" s="1"/>
  <c r="O29" i="66"/>
  <c r="P29" i="66" s="1"/>
  <c r="S29" i="66" s="1"/>
  <c r="Y29" i="66" s="1"/>
  <c r="Z29" i="66" s="1"/>
  <c r="O28" i="66"/>
  <c r="P28" i="66" s="1"/>
  <c r="S28" i="66" s="1"/>
  <c r="O27" i="66"/>
  <c r="P27" i="66" s="1"/>
  <c r="S27" i="66" s="1"/>
  <c r="O26" i="66"/>
  <c r="P26" i="66" s="1"/>
  <c r="S26" i="66" s="1"/>
  <c r="Y26" i="66" s="1"/>
  <c r="Z26" i="66" s="1"/>
  <c r="O25" i="66"/>
  <c r="P25" i="66" s="1"/>
  <c r="S25" i="66" s="1"/>
  <c r="Y25" i="66" s="1"/>
  <c r="Z25" i="66" s="1"/>
  <c r="O24" i="66"/>
  <c r="P24" i="66" s="1"/>
  <c r="S24" i="66" s="1"/>
  <c r="Y24" i="66" s="1"/>
  <c r="Z24" i="66" s="1"/>
  <c r="O23" i="66"/>
  <c r="P23" i="66" s="1"/>
  <c r="S23" i="66" s="1"/>
  <c r="Y23" i="66" s="1"/>
  <c r="Z23" i="66" s="1"/>
  <c r="O22" i="66"/>
  <c r="P22" i="66"/>
  <c r="S22" i="66" s="1"/>
  <c r="Y22" i="66" s="1"/>
  <c r="Z22" i="66" s="1"/>
  <c r="O21" i="66"/>
  <c r="P21" i="66" s="1"/>
  <c r="S21" i="66" s="1"/>
  <c r="T21" i="66" s="1"/>
  <c r="O19" i="66"/>
  <c r="P19" i="66" s="1"/>
  <c r="S19" i="66" s="1"/>
  <c r="T19" i="66" s="1"/>
  <c r="O18" i="66"/>
  <c r="P18" i="66" s="1"/>
  <c r="S18" i="66" s="1"/>
  <c r="Y18" i="66" s="1"/>
  <c r="Z18" i="66" s="1"/>
  <c r="O17" i="66"/>
  <c r="P17" i="66" s="1"/>
  <c r="S17" i="66" s="1"/>
  <c r="O16" i="66"/>
  <c r="P16" i="66" s="1"/>
  <c r="S16" i="66" s="1"/>
  <c r="T16" i="66" s="1"/>
  <c r="O15" i="66"/>
  <c r="P15" i="66" s="1"/>
  <c r="S15" i="66" s="1"/>
  <c r="T15" i="66" s="1"/>
  <c r="O14" i="66"/>
  <c r="P14" i="66" s="1"/>
  <c r="S14" i="66" s="1"/>
  <c r="Y14" i="66" s="1"/>
  <c r="Z14" i="66" s="1"/>
  <c r="O13" i="66"/>
  <c r="P13" i="66" s="1"/>
  <c r="S13" i="66" s="1"/>
  <c r="Y13" i="66" s="1"/>
  <c r="Z13" i="66" s="1"/>
  <c r="O12" i="66"/>
  <c r="P12" i="66" s="1"/>
  <c r="S12" i="66" s="1"/>
  <c r="T12" i="66" s="1"/>
  <c r="O11" i="66"/>
  <c r="P11" i="66"/>
  <c r="S11" i="66" s="1"/>
  <c r="Y11" i="66" s="1"/>
  <c r="Z11" i="66" s="1"/>
  <c r="O10" i="66"/>
  <c r="P10" i="66" s="1"/>
  <c r="S10" i="66" s="1"/>
  <c r="T10" i="66" s="1"/>
  <c r="O9" i="66"/>
  <c r="P9" i="66"/>
  <c r="S9" i="66" s="1"/>
  <c r="T9" i="66" s="1"/>
  <c r="O18" i="65"/>
  <c r="P18" i="65" s="1"/>
  <c r="S18" i="65" s="1"/>
  <c r="O17" i="65"/>
  <c r="P17" i="65" s="1"/>
  <c r="S17" i="65" s="1"/>
  <c r="T17" i="65" s="1"/>
  <c r="O16" i="65"/>
  <c r="P16" i="65" s="1"/>
  <c r="S16" i="65" s="1"/>
  <c r="T16" i="65" s="1"/>
  <c r="O15" i="65"/>
  <c r="P15" i="65" s="1"/>
  <c r="S15" i="65" s="1"/>
  <c r="Y15" i="65" s="1"/>
  <c r="Z15" i="65" s="1"/>
  <c r="O14" i="65"/>
  <c r="P14" i="65" s="1"/>
  <c r="S14" i="65" s="1"/>
  <c r="T14" i="65" s="1"/>
  <c r="O13" i="65"/>
  <c r="P13" i="65" s="1"/>
  <c r="S13" i="65" s="1"/>
  <c r="Y13" i="65" s="1"/>
  <c r="Z13" i="65" s="1"/>
  <c r="O12" i="65"/>
  <c r="P12" i="65" s="1"/>
  <c r="S12" i="65" s="1"/>
  <c r="Y12" i="65" s="1"/>
  <c r="Z12" i="65" s="1"/>
  <c r="O11" i="65"/>
  <c r="P11" i="65" s="1"/>
  <c r="S11" i="65" s="1"/>
  <c r="T11" i="65" s="1"/>
  <c r="O10" i="65"/>
  <c r="P10" i="65"/>
  <c r="S10" i="65" s="1"/>
  <c r="O33" i="52"/>
  <c r="P33" i="52" s="1"/>
  <c r="S33" i="52" s="1"/>
  <c r="T33" i="52" s="1"/>
  <c r="O32" i="62"/>
  <c r="P32" i="62" s="1"/>
  <c r="S32" i="62" s="1"/>
  <c r="Y32" i="62" s="1"/>
  <c r="Z32" i="62" s="1"/>
  <c r="O31" i="62"/>
  <c r="P31" i="62"/>
  <c r="S31" i="62" s="1"/>
  <c r="Y31" i="62" s="1"/>
  <c r="Z31" i="62" s="1"/>
  <c r="O30" i="62"/>
  <c r="P30" i="62" s="1"/>
  <c r="S30" i="62" s="1"/>
  <c r="Y30" i="62" s="1"/>
  <c r="Z30" i="62" s="1"/>
  <c r="O29" i="62"/>
  <c r="P29" i="62" s="1"/>
  <c r="S29" i="62" s="1"/>
  <c r="T29" i="62" s="1"/>
  <c r="O28" i="62"/>
  <c r="P28" i="62" s="1"/>
  <c r="S28" i="62" s="1"/>
  <c r="T28" i="62" s="1"/>
  <c r="O27" i="62"/>
  <c r="P27" i="62" s="1"/>
  <c r="S27" i="62" s="1"/>
  <c r="T27" i="62" s="1"/>
  <c r="O26" i="62"/>
  <c r="P26" i="62" s="1"/>
  <c r="S26" i="62" s="1"/>
  <c r="O25" i="62"/>
  <c r="P25" i="62" s="1"/>
  <c r="S25" i="62" s="1"/>
  <c r="T25" i="62" s="1"/>
  <c r="O24" i="62"/>
  <c r="P24" i="62" s="1"/>
  <c r="S24" i="62" s="1"/>
  <c r="T24" i="62" s="1"/>
  <c r="O23" i="62"/>
  <c r="P23" i="62"/>
  <c r="S23" i="62" s="1"/>
  <c r="O22" i="62"/>
  <c r="P22" i="62" s="1"/>
  <c r="S22" i="62" s="1"/>
  <c r="Y22" i="62" s="1"/>
  <c r="Z22" i="62" s="1"/>
  <c r="O21" i="62"/>
  <c r="P21" i="62" s="1"/>
  <c r="S21" i="62" s="1"/>
  <c r="T21" i="62" s="1"/>
  <c r="O19" i="62"/>
  <c r="P19" i="62" s="1"/>
  <c r="S19" i="62" s="1"/>
  <c r="T19" i="62" s="1"/>
  <c r="O18" i="62"/>
  <c r="P18" i="62" s="1"/>
  <c r="S18" i="62" s="1"/>
  <c r="T18" i="62" s="1"/>
  <c r="O17" i="62"/>
  <c r="P17" i="62" s="1"/>
  <c r="S17" i="62" s="1"/>
  <c r="O16" i="62"/>
  <c r="P16" i="62" s="1"/>
  <c r="S16" i="62" s="1"/>
  <c r="O15" i="62"/>
  <c r="P15" i="62" s="1"/>
  <c r="S15" i="62" s="1"/>
  <c r="Y15" i="62" s="1"/>
  <c r="Z15" i="62" s="1"/>
  <c r="O14" i="62"/>
  <c r="P14" i="62" s="1"/>
  <c r="S14" i="62" s="1"/>
  <c r="O13" i="62"/>
  <c r="P13" i="62" s="1"/>
  <c r="S13" i="62" s="1"/>
  <c r="T13" i="62" s="1"/>
  <c r="O12" i="62"/>
  <c r="P12" i="62" s="1"/>
  <c r="S12" i="62" s="1"/>
  <c r="T12" i="62" s="1"/>
  <c r="O11" i="62"/>
  <c r="P11" i="62" s="1"/>
  <c r="S11" i="62" s="1"/>
  <c r="O10" i="62"/>
  <c r="P10" i="62" s="1"/>
  <c r="S10" i="62" s="1"/>
  <c r="Y10" i="62" s="1"/>
  <c r="Z10" i="62" s="1"/>
  <c r="O9" i="62"/>
  <c r="P9" i="62" s="1"/>
  <c r="S9" i="62" s="1"/>
  <c r="T9" i="62" s="1"/>
  <c r="O33" i="48"/>
  <c r="P33" i="48"/>
  <c r="S33" i="48" s="1"/>
  <c r="T33" i="48" s="1"/>
  <c r="O32" i="48"/>
  <c r="P32" i="48" s="1"/>
  <c r="S32" i="48" s="1"/>
  <c r="T32" i="48" s="1"/>
  <c r="O31" i="48"/>
  <c r="P31" i="48" s="1"/>
  <c r="S31" i="48" s="1"/>
  <c r="Y31" i="48" s="1"/>
  <c r="Z31" i="48" s="1"/>
  <c r="O30" i="48"/>
  <c r="P30" i="48" s="1"/>
  <c r="S30" i="48" s="1"/>
  <c r="T30" i="48" s="1"/>
  <c r="O29" i="48"/>
  <c r="P29" i="48" s="1"/>
  <c r="S29" i="48" s="1"/>
  <c r="T29" i="48" s="1"/>
  <c r="O28" i="48"/>
  <c r="P28" i="48" s="1"/>
  <c r="S28" i="48" s="1"/>
  <c r="T28" i="48" s="1"/>
  <c r="O27" i="48"/>
  <c r="P27" i="48" s="1"/>
  <c r="S27" i="48" s="1"/>
  <c r="O26" i="48"/>
  <c r="P26" i="48" s="1"/>
  <c r="S26" i="48" s="1"/>
  <c r="O25" i="48"/>
  <c r="P25" i="48" s="1"/>
  <c r="S25" i="48" s="1"/>
  <c r="O24" i="48"/>
  <c r="P24" i="48" s="1"/>
  <c r="S24" i="48" s="1"/>
  <c r="T24" i="48" s="1"/>
  <c r="O23" i="48"/>
  <c r="P23" i="48"/>
  <c r="S23" i="48" s="1"/>
  <c r="T23" i="48" s="1"/>
  <c r="O22" i="48"/>
  <c r="P22" i="48" s="1"/>
  <c r="S22" i="48" s="1"/>
  <c r="T22" i="48" s="1"/>
  <c r="O20" i="48"/>
  <c r="P20" i="48" s="1"/>
  <c r="S20" i="48" s="1"/>
  <c r="T20" i="48" s="1"/>
  <c r="O19" i="48"/>
  <c r="P19" i="48" s="1"/>
  <c r="S19" i="48" s="1"/>
  <c r="Y19" i="48" s="1"/>
  <c r="Z19" i="48" s="1"/>
  <c r="O18" i="48"/>
  <c r="P18" i="48" s="1"/>
  <c r="S18" i="48" s="1"/>
  <c r="O17" i="48"/>
  <c r="P17" i="48" s="1"/>
  <c r="S17" i="48" s="1"/>
  <c r="Y17" i="48" s="1"/>
  <c r="Z17" i="48" s="1"/>
  <c r="O16" i="48"/>
  <c r="P16" i="48" s="1"/>
  <c r="S16" i="48" s="1"/>
  <c r="T16" i="48" s="1"/>
  <c r="O15" i="48"/>
  <c r="P15" i="48" s="1"/>
  <c r="S15" i="48" s="1"/>
  <c r="Y15" i="48" s="1"/>
  <c r="Z15" i="48" s="1"/>
  <c r="O14" i="48"/>
  <c r="P14" i="48" s="1"/>
  <c r="S14" i="48" s="1"/>
  <c r="T14" i="48" s="1"/>
  <c r="O13" i="48"/>
  <c r="P13" i="48" s="1"/>
  <c r="S13" i="48" s="1"/>
  <c r="T13" i="48" s="1"/>
  <c r="O12" i="48"/>
  <c r="P12" i="48" s="1"/>
  <c r="S12" i="48" s="1"/>
  <c r="T12" i="48" s="1"/>
  <c r="O11" i="48"/>
  <c r="P11" i="48" s="1"/>
  <c r="S11" i="48" s="1"/>
  <c r="O10" i="48"/>
  <c r="P10" i="48"/>
  <c r="S10" i="48" s="1"/>
  <c r="T10" i="48" s="1"/>
  <c r="O34" i="27"/>
  <c r="P34" i="27" s="1"/>
  <c r="S34" i="27" s="1"/>
  <c r="T34" i="27" s="1"/>
  <c r="O33" i="27"/>
  <c r="P33" i="27" s="1"/>
  <c r="S33" i="27" s="1"/>
  <c r="Y33" i="27" s="1"/>
  <c r="Z33" i="27" s="1"/>
  <c r="O32" i="27"/>
  <c r="P32" i="27" s="1"/>
  <c r="S32" i="27" s="1"/>
  <c r="T32" i="27" s="1"/>
  <c r="O31" i="27"/>
  <c r="P31" i="27" s="1"/>
  <c r="S31" i="27" s="1"/>
  <c r="O30" i="27"/>
  <c r="P30" i="27" s="1"/>
  <c r="S30" i="27" s="1"/>
  <c r="O29" i="27"/>
  <c r="P29" i="27" s="1"/>
  <c r="S29" i="27" s="1"/>
  <c r="Y29" i="27" s="1"/>
  <c r="Z29" i="27" s="1"/>
  <c r="O28" i="27"/>
  <c r="P28" i="27" s="1"/>
  <c r="S28" i="27" s="1"/>
  <c r="T28" i="27" s="1"/>
  <c r="O27" i="27"/>
  <c r="P27" i="27"/>
  <c r="S27" i="27" s="1"/>
  <c r="T27" i="27" s="1"/>
  <c r="O26" i="27"/>
  <c r="P26" i="27" s="1"/>
  <c r="S26" i="27" s="1"/>
  <c r="O25" i="27"/>
  <c r="P25" i="27" s="1"/>
  <c r="S25" i="27" s="1"/>
  <c r="O24" i="27"/>
  <c r="P24" i="27" s="1"/>
  <c r="S24" i="27" s="1"/>
  <c r="O23" i="27"/>
  <c r="P23" i="27" s="1"/>
  <c r="S23" i="27" s="1"/>
  <c r="T23" i="27" s="1"/>
  <c r="O22" i="27"/>
  <c r="P22" i="27" s="1"/>
  <c r="S22" i="27" s="1"/>
  <c r="Y22" i="27" s="1"/>
  <c r="Z22" i="27" s="1"/>
  <c r="O21" i="27"/>
  <c r="P21" i="27" s="1"/>
  <c r="S21" i="27" s="1"/>
  <c r="T21" i="27" s="1"/>
  <c r="O20" i="27"/>
  <c r="P20" i="27" s="1"/>
  <c r="S20" i="27" s="1"/>
  <c r="T20" i="27" s="1"/>
  <c r="O19" i="27"/>
  <c r="P19" i="27" s="1"/>
  <c r="S19" i="27" s="1"/>
  <c r="O18" i="27"/>
  <c r="P18" i="27" s="1"/>
  <c r="S18" i="27" s="1"/>
  <c r="O17" i="27"/>
  <c r="P17" i="27"/>
  <c r="S17" i="27" s="1"/>
  <c r="T17" i="27" s="1"/>
  <c r="O16" i="27"/>
  <c r="P16" i="27" s="1"/>
  <c r="S16" i="27" s="1"/>
  <c r="Y16" i="27" s="1"/>
  <c r="Z16" i="27" s="1"/>
  <c r="O15" i="27"/>
  <c r="P15" i="27" s="1"/>
  <c r="S15" i="27" s="1"/>
  <c r="Y15" i="27" s="1"/>
  <c r="Z15" i="27" s="1"/>
  <c r="O14" i="27"/>
  <c r="P14" i="27" s="1"/>
  <c r="S14" i="27" s="1"/>
  <c r="Y14" i="27" s="1"/>
  <c r="Z14" i="27" s="1"/>
  <c r="O13" i="27"/>
  <c r="P13" i="27"/>
  <c r="S13" i="27" s="1"/>
  <c r="Y13" i="27" s="1"/>
  <c r="Z13" i="27" s="1"/>
  <c r="O12" i="27"/>
  <c r="P12" i="27" s="1"/>
  <c r="S12" i="27" s="1"/>
  <c r="O11" i="27"/>
  <c r="P11" i="27" s="1"/>
  <c r="S11" i="27" s="1"/>
  <c r="T11" i="27" s="1"/>
  <c r="O10" i="27"/>
  <c r="P10" i="27" s="1"/>
  <c r="S10" i="27" s="1"/>
  <c r="Y10" i="27" s="1"/>
  <c r="Z10" i="27" s="1"/>
  <c r="O19" i="44"/>
  <c r="P19" i="44"/>
  <c r="S19" i="44" s="1"/>
  <c r="T19" i="44" s="1"/>
  <c r="O18" i="44"/>
  <c r="P18" i="44" s="1"/>
  <c r="S18" i="44" s="1"/>
  <c r="O17" i="44"/>
  <c r="P17" i="44" s="1"/>
  <c r="S17" i="44" s="1"/>
  <c r="Y17" i="44" s="1"/>
  <c r="Z17" i="44" s="1"/>
  <c r="O16" i="44"/>
  <c r="P16" i="44" s="1"/>
  <c r="S16" i="44" s="1"/>
  <c r="T16" i="44" s="1"/>
  <c r="O15" i="44"/>
  <c r="P15" i="44" s="1"/>
  <c r="S15" i="44" s="1"/>
  <c r="Y15" i="44" s="1"/>
  <c r="Z15" i="44" s="1"/>
  <c r="O14" i="44"/>
  <c r="P14" i="44" s="1"/>
  <c r="S14" i="44" s="1"/>
  <c r="O13" i="44"/>
  <c r="P13" i="44" s="1"/>
  <c r="S13" i="44" s="1"/>
  <c r="T13" i="44" s="1"/>
  <c r="O12" i="44"/>
  <c r="P12" i="44" s="1"/>
  <c r="S12" i="44" s="1"/>
  <c r="Y12" i="44" s="1"/>
  <c r="Z12" i="44" s="1"/>
  <c r="O11" i="44"/>
  <c r="P11" i="44" s="1"/>
  <c r="S11" i="44" s="1"/>
  <c r="O10" i="44"/>
  <c r="P10" i="44" s="1"/>
  <c r="S10" i="44" s="1"/>
  <c r="O9" i="44"/>
  <c r="P9" i="44"/>
  <c r="S9" i="44" s="1"/>
  <c r="Y9" i="44" s="1"/>
  <c r="Z9" i="44" s="1"/>
  <c r="O20" i="55"/>
  <c r="P20" i="55" s="1"/>
  <c r="S20" i="55" s="1"/>
  <c r="Y20" i="55" s="1"/>
  <c r="Z20" i="55" s="1"/>
  <c r="O19" i="55"/>
  <c r="P19" i="55" s="1"/>
  <c r="S19" i="55" s="1"/>
  <c r="T19" i="55" s="1"/>
  <c r="O18" i="55"/>
  <c r="P18" i="55" s="1"/>
  <c r="S18" i="55" s="1"/>
  <c r="Y18" i="55" s="1"/>
  <c r="Z18" i="55" s="1"/>
  <c r="O17" i="55"/>
  <c r="P17" i="55" s="1"/>
  <c r="S17" i="55" s="1"/>
  <c r="T17" i="55" s="1"/>
  <c r="O16" i="55"/>
  <c r="P16" i="55" s="1"/>
  <c r="S16" i="55" s="1"/>
  <c r="T16" i="55" s="1"/>
  <c r="O15" i="55"/>
  <c r="P15" i="55" s="1"/>
  <c r="S15" i="55" s="1"/>
  <c r="O14" i="55"/>
  <c r="P14" i="55"/>
  <c r="S14" i="55" s="1"/>
  <c r="T14" i="55" s="1"/>
  <c r="O13" i="55"/>
  <c r="P13" i="55"/>
  <c r="S13" i="55" s="1"/>
  <c r="Y13" i="55" s="1"/>
  <c r="Z13" i="55" s="1"/>
  <c r="O12" i="55"/>
  <c r="P12" i="55" s="1"/>
  <c r="S12" i="55" s="1"/>
  <c r="T12" i="55" s="1"/>
  <c r="O11" i="55"/>
  <c r="P11" i="55" s="1"/>
  <c r="S11" i="55" s="1"/>
  <c r="O10" i="55"/>
  <c r="P10" i="55" s="1"/>
  <c r="S10" i="55" s="1"/>
  <c r="Y10" i="55" s="1"/>
  <c r="Z10" i="55" s="1"/>
  <c r="O32" i="52"/>
  <c r="P32" i="52" s="1"/>
  <c r="S32" i="52" s="1"/>
  <c r="T32" i="52" s="1"/>
  <c r="O31" i="52"/>
  <c r="P31" i="52" s="1"/>
  <c r="S31" i="52" s="1"/>
  <c r="O30" i="52"/>
  <c r="P30" i="52" s="1"/>
  <c r="S30" i="52" s="1"/>
  <c r="T30" i="52" s="1"/>
  <c r="O29" i="52"/>
  <c r="P29" i="52" s="1"/>
  <c r="S29" i="52" s="1"/>
  <c r="O28" i="52"/>
  <c r="P28" i="52" s="1"/>
  <c r="S28" i="52" s="1"/>
  <c r="O27" i="52"/>
  <c r="P27" i="52" s="1"/>
  <c r="S27" i="52" s="1"/>
  <c r="O26" i="52"/>
  <c r="P26" i="52" s="1"/>
  <c r="S26" i="52" s="1"/>
  <c r="O25" i="52"/>
  <c r="P25" i="52" s="1"/>
  <c r="S25" i="52" s="1"/>
  <c r="O24" i="52"/>
  <c r="P24" i="52"/>
  <c r="S24" i="52" s="1"/>
  <c r="O23" i="52"/>
  <c r="P23" i="52" s="1"/>
  <c r="S23" i="52" s="1"/>
  <c r="O22" i="52"/>
  <c r="P22" i="52" s="1"/>
  <c r="S22" i="52"/>
  <c r="T22" i="52" s="1"/>
  <c r="O21" i="52"/>
  <c r="P21" i="52" s="1"/>
  <c r="S21" i="52" s="1"/>
  <c r="Y21" i="52" s="1"/>
  <c r="Z21" i="52" s="1"/>
  <c r="O19" i="52"/>
  <c r="P19" i="52"/>
  <c r="S19" i="52" s="1"/>
  <c r="T19" i="52" s="1"/>
  <c r="O18" i="52"/>
  <c r="P18" i="52" s="1"/>
  <c r="S18" i="52" s="1"/>
  <c r="O17" i="52"/>
  <c r="P17" i="52"/>
  <c r="S17" i="52" s="1"/>
  <c r="Y17" i="52" s="1"/>
  <c r="Z17" i="52" s="1"/>
  <c r="O16" i="52"/>
  <c r="P16" i="52" s="1"/>
  <c r="S16" i="52" s="1"/>
  <c r="O15" i="52"/>
  <c r="P15" i="52" s="1"/>
  <c r="S15" i="52" s="1"/>
  <c r="Y15" i="52" s="1"/>
  <c r="Z15" i="52" s="1"/>
  <c r="O14" i="52"/>
  <c r="P14" i="52" s="1"/>
  <c r="S14" i="52" s="1"/>
  <c r="O13" i="52"/>
  <c r="P13" i="52" s="1"/>
  <c r="S13" i="52" s="1"/>
  <c r="Y13" i="52" s="1"/>
  <c r="Z13" i="52" s="1"/>
  <c r="O12" i="52"/>
  <c r="P12" i="52" s="1"/>
  <c r="S12" i="52" s="1"/>
  <c r="Y12" i="52" s="1"/>
  <c r="Z12" i="52" s="1"/>
  <c r="O11" i="52"/>
  <c r="P11" i="52" s="1"/>
  <c r="S11" i="52" s="1"/>
  <c r="Y11" i="52" s="1"/>
  <c r="Z11" i="52" s="1"/>
  <c r="O10" i="52"/>
  <c r="P10" i="52" s="1"/>
  <c r="S10" i="52" s="1"/>
  <c r="O9" i="52"/>
  <c r="P9" i="52" s="1"/>
  <c r="S9" i="52" s="1"/>
  <c r="O48" i="54"/>
  <c r="P48" i="54" s="1"/>
  <c r="S48" i="54" s="1"/>
  <c r="O47" i="54"/>
  <c r="P47" i="54" s="1"/>
  <c r="S47" i="54" s="1"/>
  <c r="O46" i="54"/>
  <c r="P46" i="54" s="1"/>
  <c r="S46" i="54" s="1"/>
  <c r="T46" i="54" s="1"/>
  <c r="O45" i="54"/>
  <c r="P45" i="54" s="1"/>
  <c r="S45" i="54" s="1"/>
  <c r="O44" i="54"/>
  <c r="P44" i="54" s="1"/>
  <c r="S44" i="54"/>
  <c r="Y44" i="54" s="1"/>
  <c r="Z44" i="54" s="1"/>
  <c r="O43" i="54"/>
  <c r="P43" i="54" s="1"/>
  <c r="S43" i="54" s="1"/>
  <c r="O42" i="54"/>
  <c r="P42" i="54" s="1"/>
  <c r="S42" i="54"/>
  <c r="Y42" i="54" s="1"/>
  <c r="Z42" i="54" s="1"/>
  <c r="O41" i="54"/>
  <c r="P41" i="54" s="1"/>
  <c r="S41" i="54" s="1"/>
  <c r="T41" i="54" s="1"/>
  <c r="O40" i="54"/>
  <c r="P40" i="54" s="1"/>
  <c r="S40" i="54" s="1"/>
  <c r="O39" i="54"/>
  <c r="P39" i="54" s="1"/>
  <c r="S39" i="54" s="1"/>
  <c r="O38" i="54"/>
  <c r="P38" i="54" s="1"/>
  <c r="S38" i="54" s="1"/>
  <c r="Y38" i="54" s="1"/>
  <c r="Z38" i="54" s="1"/>
  <c r="O37" i="54"/>
  <c r="P37" i="54" s="1"/>
  <c r="S37" i="54" s="1"/>
  <c r="Y37" i="54" s="1"/>
  <c r="Z37" i="54" s="1"/>
  <c r="O36" i="54"/>
  <c r="P36" i="54" s="1"/>
  <c r="S36" i="54" s="1"/>
  <c r="Y36" i="54" s="1"/>
  <c r="Z36" i="54" s="1"/>
  <c r="O35" i="54"/>
  <c r="P35" i="54" s="1"/>
  <c r="S35" i="54"/>
  <c r="T35" i="54" s="1"/>
  <c r="O34" i="54"/>
  <c r="P34" i="54" s="1"/>
  <c r="S34" i="54" s="1"/>
  <c r="O33" i="54"/>
  <c r="P33" i="54" s="1"/>
  <c r="S33" i="54" s="1"/>
  <c r="O32" i="54"/>
  <c r="P32" i="54" s="1"/>
  <c r="S32" i="54" s="1"/>
  <c r="O31" i="54"/>
  <c r="P31" i="54" s="1"/>
  <c r="S31" i="54" s="1"/>
  <c r="O30" i="54"/>
  <c r="P30" i="54" s="1"/>
  <c r="S30" i="54" s="1"/>
  <c r="O29" i="54"/>
  <c r="P29" i="54" s="1"/>
  <c r="S29" i="54" s="1"/>
  <c r="O28" i="54"/>
  <c r="P28" i="54" s="1"/>
  <c r="S28" i="54" s="1"/>
  <c r="O27" i="54"/>
  <c r="P27" i="54" s="1"/>
  <c r="S27" i="54" s="1"/>
  <c r="O26" i="54"/>
  <c r="P26" i="54" s="1"/>
  <c r="S26" i="54" s="1"/>
  <c r="O25" i="54"/>
  <c r="P25" i="54"/>
  <c r="S25" i="54" s="1"/>
  <c r="O24" i="54"/>
  <c r="P24" i="54" s="1"/>
  <c r="S24" i="54" s="1"/>
  <c r="O23" i="54"/>
  <c r="P23" i="54" s="1"/>
  <c r="S23" i="54" s="1"/>
  <c r="O21" i="54"/>
  <c r="P21" i="54" s="1"/>
  <c r="S21" i="54" s="1"/>
  <c r="O20" i="54"/>
  <c r="P20" i="54" s="1"/>
  <c r="S20" i="54" s="1"/>
  <c r="O19" i="54"/>
  <c r="P19" i="54" s="1"/>
  <c r="S19" i="54" s="1"/>
  <c r="Y19" i="54" s="1"/>
  <c r="Z19" i="54" s="1"/>
  <c r="O18" i="54"/>
  <c r="P18" i="54" s="1"/>
  <c r="S18" i="54" s="1"/>
  <c r="O17" i="54"/>
  <c r="P17" i="54" s="1"/>
  <c r="S17" i="54" s="1"/>
  <c r="O16" i="54"/>
  <c r="P16" i="54" s="1"/>
  <c r="S16" i="54" s="1"/>
  <c r="O15" i="54"/>
  <c r="P15" i="54"/>
  <c r="S15" i="54" s="1"/>
  <c r="O14" i="54"/>
  <c r="P14" i="54" s="1"/>
  <c r="S14" i="54" s="1"/>
  <c r="O13" i="54"/>
  <c r="P13" i="54" s="1"/>
  <c r="S13" i="54" s="1"/>
  <c r="O12" i="54"/>
  <c r="P12" i="54" s="1"/>
  <c r="S12" i="54" s="1"/>
  <c r="O11" i="54"/>
  <c r="P11" i="54" s="1"/>
  <c r="S11" i="54" s="1"/>
  <c r="O10" i="54"/>
  <c r="P10" i="54" s="1"/>
  <c r="S10" i="54" s="1"/>
  <c r="O22" i="51"/>
  <c r="P22" i="51" s="1"/>
  <c r="S22" i="51" s="1"/>
  <c r="O21" i="51"/>
  <c r="P21" i="51" s="1"/>
  <c r="S21" i="51" s="1"/>
  <c r="O20" i="51"/>
  <c r="P20" i="51" s="1"/>
  <c r="S20" i="51" s="1"/>
  <c r="O19" i="51"/>
  <c r="P19" i="51" s="1"/>
  <c r="S19" i="51" s="1"/>
  <c r="O18" i="51"/>
  <c r="P18" i="51" s="1"/>
  <c r="S18" i="51" s="1"/>
  <c r="O17" i="51"/>
  <c r="P17" i="51" s="1"/>
  <c r="S17" i="51" s="1"/>
  <c r="O16" i="51"/>
  <c r="P16" i="51" s="1"/>
  <c r="S16" i="51" s="1"/>
  <c r="O15" i="51"/>
  <c r="P15" i="51"/>
  <c r="S15" i="51"/>
  <c r="Y15" i="51" s="1"/>
  <c r="Z15" i="51" s="1"/>
  <c r="O14" i="51"/>
  <c r="P14" i="51" s="1"/>
  <c r="S14" i="51" s="1"/>
  <c r="O13" i="51"/>
  <c r="P13" i="51" s="1"/>
  <c r="S13" i="51" s="1"/>
  <c r="O12" i="51"/>
  <c r="P12" i="51" s="1"/>
  <c r="S12" i="51" s="1"/>
  <c r="O11" i="51"/>
  <c r="P11" i="51" s="1"/>
  <c r="S11" i="51" s="1"/>
  <c r="O10" i="51"/>
  <c r="P10" i="51" s="1"/>
  <c r="S10" i="51" s="1"/>
  <c r="T27" i="52"/>
  <c r="Y27" i="52"/>
  <c r="Z27" i="52" s="1"/>
  <c r="Y16" i="52"/>
  <c r="Z16" i="52" s="1"/>
  <c r="T16" i="52"/>
  <c r="Y17" i="66"/>
  <c r="Z17" i="66" s="1"/>
  <c r="T17" i="66"/>
  <c r="Y46" i="54"/>
  <c r="Z46" i="54" s="1"/>
  <c r="Y21" i="27"/>
  <c r="Z21" i="27" s="1"/>
  <c r="T29" i="27"/>
  <c r="Y28" i="27"/>
  <c r="Z28" i="27" s="1"/>
  <c r="Y12" i="27"/>
  <c r="Z12" i="27"/>
  <c r="T12" i="27"/>
  <c r="Y32" i="27"/>
  <c r="Z32" i="27" s="1"/>
  <c r="T14" i="27"/>
  <c r="Y20" i="27"/>
  <c r="Z20" i="27" s="1"/>
  <c r="T14" i="44"/>
  <c r="Y14" i="44"/>
  <c r="Z14" i="44"/>
  <c r="Y16" i="65"/>
  <c r="Z16" i="65" s="1"/>
  <c r="Y17" i="65"/>
  <c r="Z17" i="65" s="1"/>
  <c r="Y11" i="65"/>
  <c r="Z11" i="65" s="1"/>
  <c r="T25" i="27" l="1"/>
  <c r="Y25" i="27"/>
  <c r="Z25" i="27" s="1"/>
  <c r="T28" i="54"/>
  <c r="Y28" i="54"/>
  <c r="Z28" i="54" s="1"/>
  <c r="T18" i="27"/>
  <c r="Y18" i="27"/>
  <c r="Z18" i="27" s="1"/>
  <c r="T14" i="66"/>
  <c r="Y11" i="27"/>
  <c r="Z11" i="27" s="1"/>
  <c r="T15" i="51"/>
  <c r="Y33" i="48"/>
  <c r="Z33" i="48" s="1"/>
  <c r="T15" i="52"/>
  <c r="Y14" i="65"/>
  <c r="Z14" i="65" s="1"/>
  <c r="Y16" i="44"/>
  <c r="Z16" i="44" s="1"/>
  <c r="Y16" i="48"/>
  <c r="Z16" i="48" s="1"/>
  <c r="T15" i="48"/>
  <c r="T18" i="65"/>
  <c r="Y18" i="65"/>
  <c r="Z18" i="65" s="1"/>
  <c r="T15" i="65"/>
  <c r="T31" i="27"/>
  <c r="Y31" i="27"/>
  <c r="Z31" i="27" s="1"/>
  <c r="Y27" i="27"/>
  <c r="Z27" i="27" s="1"/>
  <c r="T22" i="27"/>
  <c r="T15" i="27"/>
  <c r="T10" i="27"/>
  <c r="T47" i="54"/>
  <c r="Y47" i="54"/>
  <c r="Z47" i="54" s="1"/>
  <c r="Y34" i="54"/>
  <c r="Z34" i="54" s="1"/>
  <c r="T34" i="54"/>
  <c r="T18" i="52"/>
  <c r="Y18" i="52"/>
  <c r="Z18" i="52" s="1"/>
  <c r="T10" i="52"/>
  <c r="Y10" i="52"/>
  <c r="Z10" i="52" s="1"/>
  <c r="Y33" i="52"/>
  <c r="Z33" i="52" s="1"/>
  <c r="T17" i="52"/>
  <c r="Y9" i="66"/>
  <c r="Z9" i="66" s="1"/>
  <c r="Y31" i="66"/>
  <c r="Z31" i="66" s="1"/>
  <c r="Y21" i="66"/>
  <c r="Z21" i="66" s="1"/>
  <c r="T11" i="66"/>
  <c r="Y12" i="66"/>
  <c r="Z12" i="66" s="1"/>
  <c r="T18" i="66"/>
  <c r="T23" i="69"/>
  <c r="T26" i="69"/>
  <c r="Y32" i="48"/>
  <c r="Z32" i="48" s="1"/>
  <c r="Y20" i="48"/>
  <c r="Z20" i="48" s="1"/>
  <c r="T31" i="48"/>
  <c r="Y24" i="48"/>
  <c r="Z24" i="48" s="1"/>
  <c r="Y22" i="48"/>
  <c r="Z22" i="48" s="1"/>
  <c r="Y18" i="44"/>
  <c r="Z18" i="44" s="1"/>
  <c r="T18" i="44"/>
  <c r="Y13" i="44"/>
  <c r="Z13" i="44" s="1"/>
  <c r="Y19" i="44"/>
  <c r="Z19" i="44" s="1"/>
  <c r="Y18" i="70"/>
  <c r="Z18" i="70" s="1"/>
  <c r="T18" i="70"/>
  <c r="Y14" i="55"/>
  <c r="Z14" i="55" s="1"/>
  <c r="T18" i="55"/>
  <c r="T13" i="55"/>
  <c r="T20" i="73"/>
  <c r="Y26" i="73"/>
  <c r="Z26" i="73" s="1"/>
  <c r="Y28" i="73"/>
  <c r="Z28" i="73" s="1"/>
  <c r="T11" i="55"/>
  <c r="Y11" i="55"/>
  <c r="Z11" i="55" s="1"/>
  <c r="Y12" i="55"/>
  <c r="Z12" i="55" s="1"/>
  <c r="Y19" i="55"/>
  <c r="Z19" i="55" s="1"/>
  <c r="Y32" i="72"/>
  <c r="Z32" i="72" s="1"/>
  <c r="Y15" i="73"/>
  <c r="Z15" i="73" s="1"/>
  <c r="Y29" i="62"/>
  <c r="Z29" i="62" s="1"/>
  <c r="Y21" i="62"/>
  <c r="Z21" i="62" s="1"/>
  <c r="Y13" i="62"/>
  <c r="Z13" i="62" s="1"/>
  <c r="T15" i="62"/>
  <c r="Y25" i="62"/>
  <c r="Z25" i="62" s="1"/>
  <c r="Y34" i="74"/>
  <c r="Z34" i="74" s="1"/>
  <c r="Y44" i="74"/>
  <c r="Z44" i="74" s="1"/>
  <c r="Y12" i="74"/>
  <c r="Z12" i="74" s="1"/>
  <c r="Y28" i="62"/>
  <c r="Z28" i="62" s="1"/>
  <c r="Y12" i="62"/>
  <c r="Z12" i="62" s="1"/>
  <c r="T22" i="62"/>
  <c r="T32" i="62"/>
  <c r="T31" i="62"/>
  <c r="Y24" i="62"/>
  <c r="Z24" i="62" s="1"/>
  <c r="Y19" i="62"/>
  <c r="Z19" i="62" s="1"/>
  <c r="T29" i="73"/>
  <c r="Y29" i="73"/>
  <c r="Z29" i="73" s="1"/>
  <c r="T22" i="73"/>
  <c r="T19" i="73"/>
  <c r="T30" i="73"/>
  <c r="Y30" i="72"/>
  <c r="Z30" i="72" s="1"/>
  <c r="T30" i="72"/>
  <c r="Y28" i="72"/>
  <c r="Z28" i="72" s="1"/>
  <c r="T14" i="72"/>
  <c r="Y10" i="71"/>
  <c r="Z10" i="71" s="1"/>
  <c r="T10" i="71"/>
  <c r="T25" i="48"/>
  <c r="Y25" i="48"/>
  <c r="Z25" i="48" s="1"/>
  <c r="Y29" i="48"/>
  <c r="Z29" i="48" s="1"/>
  <c r="T19" i="48"/>
  <c r="Y10" i="48"/>
  <c r="Z10" i="48" s="1"/>
  <c r="Y30" i="48"/>
  <c r="Z30" i="48" s="1"/>
  <c r="Y12" i="48"/>
  <c r="Z12" i="48" s="1"/>
  <c r="Y23" i="48"/>
  <c r="Z23" i="48" s="1"/>
  <c r="Y33" i="66"/>
  <c r="Z33" i="66" s="1"/>
  <c r="T25" i="66"/>
  <c r="Y16" i="66"/>
  <c r="Z16" i="66" s="1"/>
  <c r="Y15" i="66"/>
  <c r="Z15" i="66" s="1"/>
  <c r="T23" i="66"/>
  <c r="T13" i="66"/>
  <c r="T34" i="66"/>
  <c r="T11" i="52"/>
  <c r="T12" i="52"/>
  <c r="Y19" i="52"/>
  <c r="Z19" i="52" s="1"/>
  <c r="T43" i="54"/>
  <c r="Y43" i="54"/>
  <c r="Z43" i="54" s="1"/>
  <c r="T36" i="54"/>
  <c r="T19" i="54"/>
  <c r="T44" i="54"/>
  <c r="T38" i="54"/>
  <c r="T33" i="74"/>
  <c r="Y42" i="74"/>
  <c r="Z42" i="74" s="1"/>
  <c r="Y41" i="74"/>
  <c r="Z41" i="74" s="1"/>
  <c r="T43" i="74"/>
  <c r="T10" i="74"/>
  <c r="Y45" i="74"/>
  <c r="Z45" i="74" s="1"/>
  <c r="T14" i="74"/>
  <c r="Y48" i="74"/>
  <c r="Z48" i="74" s="1"/>
  <c r="T49" i="74"/>
  <c r="T50" i="74"/>
  <c r="Y47" i="74"/>
  <c r="Z47" i="74" s="1"/>
  <c r="T37" i="74"/>
  <c r="T15" i="74"/>
  <c r="Y17" i="74"/>
  <c r="Z17" i="74" s="1"/>
  <c r="T36" i="74"/>
  <c r="Y15" i="55"/>
  <c r="Z15" i="55" s="1"/>
  <c r="T15" i="55"/>
  <c r="T39" i="54"/>
  <c r="Y39" i="54"/>
  <c r="Z39" i="54" s="1"/>
  <c r="Y28" i="66"/>
  <c r="Z28" i="66" s="1"/>
  <c r="T28" i="66"/>
  <c r="Y23" i="71"/>
  <c r="Z23" i="71" s="1"/>
  <c r="T23" i="71"/>
  <c r="Y45" i="54"/>
  <c r="Z45" i="54" s="1"/>
  <c r="T45" i="54"/>
  <c r="T10" i="65"/>
  <c r="Y10" i="65"/>
  <c r="Z10" i="65" s="1"/>
  <c r="T17" i="62"/>
  <c r="Y17" i="62"/>
  <c r="Z17" i="62" s="1"/>
  <c r="T29" i="52"/>
  <c r="Y29" i="52"/>
  <c r="Z29" i="52" s="1"/>
  <c r="T18" i="73"/>
  <c r="Y18" i="73"/>
  <c r="Z18" i="73" s="1"/>
  <c r="Y11" i="44"/>
  <c r="Z11" i="44" s="1"/>
  <c r="T11" i="44"/>
  <c r="Y26" i="62"/>
  <c r="Z26" i="62" s="1"/>
  <c r="T26" i="62"/>
  <c r="Y13" i="71"/>
  <c r="Z13" i="71" s="1"/>
  <c r="T13" i="71"/>
  <c r="Y22" i="72"/>
  <c r="Z22" i="72" s="1"/>
  <c r="T22" i="72"/>
  <c r="T32" i="73"/>
  <c r="Y32" i="73"/>
  <c r="Z32" i="73" s="1"/>
  <c r="Y33" i="54"/>
  <c r="Z33" i="54" s="1"/>
  <c r="T33" i="54"/>
  <c r="T31" i="52"/>
  <c r="Y31" i="52"/>
  <c r="Z31" i="52" s="1"/>
  <c r="T12" i="69"/>
  <c r="Y12" i="69"/>
  <c r="Z12" i="69" s="1"/>
  <c r="Y14" i="48"/>
  <c r="Z14" i="48" s="1"/>
  <c r="T24" i="52"/>
  <c r="Y24" i="52"/>
  <c r="Z24" i="52" s="1"/>
  <c r="Y16" i="72"/>
  <c r="Z16" i="72" s="1"/>
  <c r="T16" i="72"/>
  <c r="T17" i="73"/>
  <c r="Y17" i="73"/>
  <c r="Z17" i="73" s="1"/>
  <c r="T24" i="27"/>
  <c r="Y24" i="27"/>
  <c r="Z24" i="27" s="1"/>
  <c r="Y11" i="62"/>
  <c r="Z11" i="62" s="1"/>
  <c r="T11" i="62"/>
  <c r="Y32" i="66"/>
  <c r="Z32" i="66" s="1"/>
  <c r="T32" i="66"/>
  <c r="T15" i="72"/>
  <c r="T18" i="48"/>
  <c r="Y18" i="48"/>
  <c r="Z18" i="48" s="1"/>
  <c r="T22" i="66"/>
  <c r="Y46" i="74"/>
  <c r="Z46" i="74" s="1"/>
  <c r="T46" i="74"/>
  <c r="Y16" i="55"/>
  <c r="Z16" i="55" s="1"/>
  <c r="Y23" i="27"/>
  <c r="Z23" i="27" s="1"/>
  <c r="Y41" i="54"/>
  <c r="Z41" i="54" s="1"/>
  <c r="T10" i="62"/>
  <c r="T10" i="44"/>
  <c r="Y10" i="44"/>
  <c r="Z10" i="44" s="1"/>
  <c r="T14" i="62"/>
  <c r="Y14" i="62"/>
  <c r="Z14" i="62" s="1"/>
  <c r="Y29" i="69"/>
  <c r="Z29" i="69" s="1"/>
  <c r="T29" i="69"/>
  <c r="Y12" i="71"/>
  <c r="Z12" i="71" s="1"/>
  <c r="T23" i="73"/>
  <c r="T18" i="72"/>
  <c r="Y18" i="72"/>
  <c r="Z18" i="72" s="1"/>
  <c r="Y30" i="27"/>
  <c r="Z30" i="27" s="1"/>
  <c r="T30" i="27"/>
  <c r="Y29" i="71"/>
  <c r="Z29" i="71" s="1"/>
  <c r="T29" i="71"/>
  <c r="Y31" i="74"/>
  <c r="Z31" i="74" s="1"/>
  <c r="T31" i="74"/>
  <c r="Y25" i="73"/>
  <c r="Z25" i="73" s="1"/>
  <c r="T25" i="73"/>
  <c r="T13" i="52"/>
  <c r="T27" i="48"/>
  <c r="Y27" i="48"/>
  <c r="Z27" i="48" s="1"/>
  <c r="T19" i="74"/>
  <c r="Y19" i="66"/>
  <c r="Z19" i="66" s="1"/>
  <c r="Y26" i="52"/>
  <c r="Z26" i="52" s="1"/>
  <c r="T26" i="52"/>
  <c r="T17" i="48"/>
  <c r="T26" i="72"/>
  <c r="T15" i="44"/>
  <c r="T13" i="27"/>
  <c r="T32" i="74"/>
  <c r="T10" i="55"/>
  <c r="T12" i="44"/>
  <c r="T33" i="27"/>
  <c r="T16" i="27"/>
  <c r="T37" i="54"/>
  <c r="T21" i="52"/>
  <c r="Y28" i="48"/>
  <c r="Z28" i="48" s="1"/>
  <c r="T30" i="62"/>
  <c r="Y9" i="62"/>
  <c r="Z9" i="62" s="1"/>
  <c r="T28" i="52"/>
  <c r="Y28" i="52"/>
  <c r="Z28" i="52" s="1"/>
  <c r="T22" i="71"/>
  <c r="T31" i="73"/>
  <c r="T19" i="72"/>
  <c r="Y19" i="72"/>
  <c r="Z19" i="72" s="1"/>
  <c r="T32" i="69"/>
  <c r="T24" i="73"/>
  <c r="Y24" i="73"/>
  <c r="Z24" i="73" s="1"/>
  <c r="T48" i="54"/>
  <c r="Y48" i="54"/>
  <c r="Z48" i="54" s="1"/>
  <c r="T26" i="48"/>
  <c r="Y26" i="48"/>
  <c r="Z26" i="48" s="1"/>
  <c r="Y22" i="52"/>
  <c r="Z22" i="52" s="1"/>
  <c r="Y17" i="55"/>
  <c r="Z17" i="55" s="1"/>
  <c r="Y27" i="62"/>
  <c r="Z27" i="62" s="1"/>
  <c r="Y23" i="62"/>
  <c r="Z23" i="62" s="1"/>
  <c r="T23" i="62"/>
  <c r="Y26" i="27"/>
  <c r="Z26" i="27" s="1"/>
  <c r="T26" i="27"/>
  <c r="T12" i="73"/>
  <c r="Y12" i="73"/>
  <c r="Z12" i="73" s="1"/>
  <c r="T13" i="65"/>
  <c r="T17" i="44"/>
  <c r="T20" i="55"/>
  <c r="T9" i="44"/>
  <c r="Y17" i="27"/>
  <c r="Z17" i="27" s="1"/>
  <c r="Y35" i="54"/>
  <c r="Z35" i="54" s="1"/>
  <c r="T24" i="66"/>
  <c r="Y13" i="48"/>
  <c r="Z13" i="48" s="1"/>
  <c r="T31" i="54"/>
  <c r="Y31" i="54"/>
  <c r="Z31" i="54" s="1"/>
  <c r="Y11" i="48"/>
  <c r="Z11" i="48" s="1"/>
  <c r="T11" i="48"/>
  <c r="Y16" i="62"/>
  <c r="Z16" i="62" s="1"/>
  <c r="T16" i="62"/>
  <c r="T27" i="66"/>
  <c r="Y27" i="66"/>
  <c r="Z27" i="66" s="1"/>
  <c r="T17" i="68"/>
  <c r="Y15" i="70"/>
  <c r="Z15" i="70" s="1"/>
  <c r="T15" i="70"/>
  <c r="Y13" i="72"/>
  <c r="Z13" i="72" s="1"/>
  <c r="T13" i="72"/>
  <c r="Y14" i="73"/>
  <c r="Z14" i="73" s="1"/>
  <c r="T14" i="73"/>
  <c r="Y33" i="73"/>
  <c r="Z33" i="73" s="1"/>
  <c r="T33" i="73"/>
  <c r="Y30" i="52"/>
  <c r="Z30" i="52" s="1"/>
  <c r="Y32" i="52"/>
  <c r="Z32" i="52" s="1"/>
  <c r="Y9" i="52"/>
  <c r="Z9" i="52" s="1"/>
  <c r="T9" i="52"/>
  <c r="Y25" i="52"/>
  <c r="Z25" i="52" s="1"/>
  <c r="T25" i="52"/>
  <c r="Y34" i="27"/>
  <c r="Z34" i="27" s="1"/>
  <c r="Y10" i="66"/>
  <c r="Z10" i="66" s="1"/>
  <c r="Y18" i="62"/>
  <c r="Z18" i="62" s="1"/>
  <c r="T13" i="74"/>
  <c r="Y13" i="74"/>
  <c r="Z13" i="74" s="1"/>
  <c r="Y40" i="74"/>
  <c r="Z40" i="74" s="1"/>
  <c r="T12" i="65"/>
  <c r="T42" i="54"/>
  <c r="T29" i="66"/>
  <c r="Y19" i="27"/>
  <c r="Z19" i="27" s="1"/>
  <c r="T19" i="27"/>
  <c r="T16" i="68"/>
  <c r="T10" i="73"/>
  <c r="T18" i="74"/>
  <c r="Y18" i="74"/>
  <c r="Z18" i="74" s="1"/>
  <c r="Y39" i="74"/>
  <c r="Z39" i="74" s="1"/>
  <c r="T39" i="74"/>
  <c r="T26" i="66"/>
  <c r="T30" i="66"/>
  <c r="T9" i="74"/>
  <c r="T17" i="51"/>
  <c r="Y17" i="51"/>
  <c r="Z17" i="51" s="1"/>
  <c r="T25" i="54"/>
  <c r="Y25" i="54"/>
  <c r="Z25" i="54" s="1"/>
  <c r="Y29" i="54"/>
  <c r="Z29" i="54" s="1"/>
  <c r="T29" i="54"/>
  <c r="T13" i="51"/>
  <c r="Y13" i="51"/>
  <c r="Z13" i="51" s="1"/>
  <c r="T18" i="51"/>
  <c r="Y18" i="51"/>
  <c r="Z18" i="51" s="1"/>
  <c r="Y22" i="51"/>
  <c r="Z22" i="51" s="1"/>
  <c r="T22" i="51"/>
  <c r="Y15" i="54"/>
  <c r="Z15" i="54" s="1"/>
  <c r="T15" i="54"/>
  <c r="T30" i="54"/>
  <c r="Y30" i="54"/>
  <c r="Z30" i="54" s="1"/>
  <c r="T19" i="51"/>
  <c r="Y19" i="51"/>
  <c r="Z19" i="51" s="1"/>
  <c r="Y10" i="54"/>
  <c r="Z10" i="54" s="1"/>
  <c r="T10" i="54"/>
  <c r="Y26" i="54"/>
  <c r="Z26" i="54" s="1"/>
  <c r="T26" i="54"/>
  <c r="T14" i="51"/>
  <c r="Y14" i="51"/>
  <c r="Z14" i="51" s="1"/>
  <c r="Y11" i="54"/>
  <c r="Z11" i="54" s="1"/>
  <c r="T11" i="54"/>
  <c r="Y16" i="54"/>
  <c r="Z16" i="54" s="1"/>
  <c r="T16" i="54"/>
  <c r="Y20" i="54"/>
  <c r="Z20" i="54" s="1"/>
  <c r="T20" i="54"/>
  <c r="Y40" i="54"/>
  <c r="Z40" i="54" s="1"/>
  <c r="T40" i="54"/>
  <c r="T10" i="51"/>
  <c r="Y10" i="51"/>
  <c r="Z10" i="51" s="1"/>
  <c r="Y20" i="51"/>
  <c r="Z20" i="51" s="1"/>
  <c r="T20" i="51"/>
  <c r="T12" i="54"/>
  <c r="Y12" i="54"/>
  <c r="Z12" i="54" s="1"/>
  <c r="T21" i="54"/>
  <c r="Y21" i="54"/>
  <c r="Z21" i="54" s="1"/>
  <c r="Y27" i="54"/>
  <c r="Z27" i="54" s="1"/>
  <c r="T27" i="54"/>
  <c r="T32" i="54"/>
  <c r="Y32" i="54"/>
  <c r="Z32" i="54" s="1"/>
  <c r="T11" i="51"/>
  <c r="Y11" i="51"/>
  <c r="Z11" i="51" s="1"/>
  <c r="Y13" i="54"/>
  <c r="Z13" i="54" s="1"/>
  <c r="T13" i="54"/>
  <c r="T17" i="54"/>
  <c r="Y17" i="54"/>
  <c r="Z17" i="54" s="1"/>
  <c r="T23" i="54"/>
  <c r="Y23" i="54"/>
  <c r="Z23" i="54" s="1"/>
  <c r="Y21" i="51"/>
  <c r="Z21" i="51" s="1"/>
  <c r="T21" i="51"/>
  <c r="T24" i="54"/>
  <c r="Y24" i="54"/>
  <c r="Z24" i="54" s="1"/>
  <c r="T23" i="52"/>
  <c r="Y23" i="52"/>
  <c r="Z23" i="52" s="1"/>
  <c r="Y12" i="51"/>
  <c r="Z12" i="51" s="1"/>
  <c r="T12" i="51"/>
  <c r="T16" i="51"/>
  <c r="Y16" i="51"/>
  <c r="Z16" i="51" s="1"/>
  <c r="T14" i="54"/>
  <c r="Y14" i="54"/>
  <c r="Z14" i="54" s="1"/>
  <c r="T18" i="54"/>
  <c r="Y18" i="54"/>
  <c r="Z18" i="54" s="1"/>
  <c r="Y14" i="52"/>
  <c r="Z14" i="52" s="1"/>
  <c r="T14" i="52"/>
  <c r="Y13" i="68"/>
  <c r="Z13" i="68" s="1"/>
  <c r="T13" i="68"/>
  <c r="T18" i="68"/>
  <c r="Y18" i="68"/>
  <c r="Z18" i="68" s="1"/>
  <c r="T16" i="69"/>
  <c r="Y16" i="69"/>
  <c r="Z16" i="69" s="1"/>
  <c r="Y28" i="69"/>
  <c r="Z28" i="69" s="1"/>
  <c r="T28" i="69"/>
  <c r="Y19" i="71"/>
  <c r="Z19" i="71" s="1"/>
  <c r="T19" i="71"/>
  <c r="T25" i="71"/>
  <c r="Y25" i="71"/>
  <c r="Z25" i="71" s="1"/>
  <c r="Y32" i="71"/>
  <c r="Z32" i="71" s="1"/>
  <c r="T32" i="71"/>
  <c r="Y20" i="72"/>
  <c r="Z20" i="72" s="1"/>
  <c r="T20" i="72"/>
  <c r="Y11" i="73"/>
  <c r="Z11" i="73" s="1"/>
  <c r="T11" i="73"/>
  <c r="Y14" i="68"/>
  <c r="Z14" i="68" s="1"/>
  <c r="T14" i="68"/>
  <c r="T19" i="68"/>
  <c r="Y19" i="68"/>
  <c r="Z19" i="68" s="1"/>
  <c r="Y17" i="69"/>
  <c r="Z17" i="69" s="1"/>
  <c r="T17" i="69"/>
  <c r="T9" i="70"/>
  <c r="Y9" i="70"/>
  <c r="Z9" i="70" s="1"/>
  <c r="T26" i="71"/>
  <c r="Y26" i="71"/>
  <c r="Z26" i="71" s="1"/>
  <c r="Y33" i="71"/>
  <c r="Z33" i="71" s="1"/>
  <c r="T33" i="71"/>
  <c r="Y15" i="68"/>
  <c r="Z15" i="68" s="1"/>
  <c r="T15" i="68"/>
  <c r="Y20" i="68"/>
  <c r="Z20" i="68" s="1"/>
  <c r="T20" i="68"/>
  <c r="Y13" i="69"/>
  <c r="Z13" i="69" s="1"/>
  <c r="T13" i="69"/>
  <c r="T18" i="69"/>
  <c r="Y18" i="69"/>
  <c r="Z18" i="69" s="1"/>
  <c r="Y24" i="69"/>
  <c r="Z24" i="69" s="1"/>
  <c r="T24" i="69"/>
  <c r="T10" i="70"/>
  <c r="Y10" i="70"/>
  <c r="Z10" i="70" s="1"/>
  <c r="Y20" i="71"/>
  <c r="Z20" i="71" s="1"/>
  <c r="T20" i="71"/>
  <c r="Y27" i="71"/>
  <c r="Z27" i="71" s="1"/>
  <c r="T27" i="71"/>
  <c r="T10" i="72"/>
  <c r="Y10" i="72"/>
  <c r="Z10" i="72" s="1"/>
  <c r="T17" i="72"/>
  <c r="Y17" i="72"/>
  <c r="Z17" i="72" s="1"/>
  <c r="T31" i="72"/>
  <c r="Y31" i="72"/>
  <c r="Z31" i="72" s="1"/>
  <c r="Y16" i="73"/>
  <c r="Z16" i="73" s="1"/>
  <c r="T16" i="73"/>
  <c r="Y38" i="74"/>
  <c r="Z38" i="74" s="1"/>
  <c r="T38" i="74"/>
  <c r="T14" i="69"/>
  <c r="Y14" i="69"/>
  <c r="Z14" i="69" s="1"/>
  <c r="Y25" i="69"/>
  <c r="Z25" i="69" s="1"/>
  <c r="T25" i="69"/>
  <c r="Y30" i="69"/>
  <c r="Z30" i="69" s="1"/>
  <c r="T30" i="69"/>
  <c r="T11" i="70"/>
  <c r="Y11" i="70"/>
  <c r="Z11" i="70" s="1"/>
  <c r="Y16" i="70"/>
  <c r="Z16" i="70" s="1"/>
  <c r="T16" i="70"/>
  <c r="Y14" i="71"/>
  <c r="Z14" i="71" s="1"/>
  <c r="T14" i="71"/>
  <c r="T28" i="71"/>
  <c r="Y28" i="71"/>
  <c r="Z28" i="71" s="1"/>
  <c r="T11" i="72"/>
  <c r="Y11" i="72"/>
  <c r="Z11" i="72" s="1"/>
  <c r="T27" i="72"/>
  <c r="Y27" i="72"/>
  <c r="Z27" i="72" s="1"/>
  <c r="Y19" i="69"/>
  <c r="Z19" i="69" s="1"/>
  <c r="T19" i="69"/>
  <c r="Y31" i="69"/>
  <c r="Z31" i="69" s="1"/>
  <c r="T31" i="69"/>
  <c r="Y17" i="70"/>
  <c r="Z17" i="70" s="1"/>
  <c r="T17" i="70"/>
  <c r="T15" i="71"/>
  <c r="Y15" i="71"/>
  <c r="Z15" i="71" s="1"/>
  <c r="Y23" i="72"/>
  <c r="Z23" i="72" s="1"/>
  <c r="T23" i="72"/>
  <c r="T13" i="73"/>
  <c r="Y13" i="73"/>
  <c r="Z13" i="73" s="1"/>
  <c r="Y10" i="68"/>
  <c r="Z10" i="68" s="1"/>
  <c r="T10" i="68"/>
  <c r="T10" i="69"/>
  <c r="Y10" i="69"/>
  <c r="Z10" i="69" s="1"/>
  <c r="Y21" i="69"/>
  <c r="Z21" i="69" s="1"/>
  <c r="T21" i="69"/>
  <c r="T12" i="70"/>
  <c r="Y12" i="70"/>
  <c r="Z12" i="70" s="1"/>
  <c r="Y16" i="71"/>
  <c r="Z16" i="71" s="1"/>
  <c r="T16" i="71"/>
  <c r="Y12" i="72"/>
  <c r="Z12" i="72" s="1"/>
  <c r="T12" i="72"/>
  <c r="T24" i="72"/>
  <c r="Y24" i="72"/>
  <c r="Z24" i="72" s="1"/>
  <c r="Y33" i="72"/>
  <c r="Z33" i="72" s="1"/>
  <c r="T33" i="72"/>
  <c r="T11" i="68"/>
  <c r="Y11" i="68"/>
  <c r="Z11" i="68" s="1"/>
  <c r="Y22" i="69"/>
  <c r="Z22" i="69" s="1"/>
  <c r="T22" i="69"/>
  <c r="Y27" i="69"/>
  <c r="Z27" i="69" s="1"/>
  <c r="T27" i="69"/>
  <c r="Y13" i="70"/>
  <c r="Z13" i="70" s="1"/>
  <c r="T13" i="70"/>
  <c r="T11" i="71"/>
  <c r="Y11" i="71"/>
  <c r="Z11" i="71" s="1"/>
  <c r="T17" i="71"/>
  <c r="Y17" i="71"/>
  <c r="Z17" i="71" s="1"/>
  <c r="T30" i="71"/>
  <c r="Y30" i="71"/>
  <c r="Z30" i="71" s="1"/>
  <c r="T29" i="72"/>
  <c r="Y29" i="72"/>
  <c r="Z29" i="72" s="1"/>
  <c r="Y12" i="68"/>
  <c r="Z12" i="68" s="1"/>
  <c r="T12" i="68"/>
  <c r="T11" i="69"/>
  <c r="Y11" i="69"/>
  <c r="Z11" i="69" s="1"/>
  <c r="T14" i="70"/>
  <c r="Y14" i="70"/>
  <c r="Z14" i="70" s="1"/>
  <c r="Y19" i="70"/>
  <c r="Z19" i="70" s="1"/>
  <c r="T19" i="70"/>
  <c r="Y18" i="71"/>
  <c r="Z18" i="71" s="1"/>
  <c r="T18" i="71"/>
  <c r="T24" i="71"/>
  <c r="Y24" i="71"/>
  <c r="Z24" i="71" s="1"/>
  <c r="T31" i="71"/>
  <c r="Y31" i="71"/>
  <c r="Z31" i="71" s="1"/>
  <c r="Y25" i="72"/>
  <c r="Z25" i="72" s="1"/>
  <c r="T25" i="72"/>
  <c r="T16" i="74"/>
  <c r="Y16" i="74"/>
  <c r="Z16" i="74" s="1"/>
  <c r="T15" i="69"/>
  <c r="T9" i="69"/>
  <c r="T11" i="74"/>
  <c r="Y11" i="74"/>
  <c r="Z11" i="74" s="1"/>
  <c r="Y35" i="74"/>
  <c r="Z35" i="74" s="1"/>
  <c r="T35" i="74"/>
  <c r="Y27" i="73"/>
  <c r="Z27" i="73" s="1"/>
  <c r="T27" i="73"/>
</calcChain>
</file>

<file path=xl/comments1.xml><?xml version="1.0" encoding="utf-8"?>
<comments xmlns="http://schemas.openxmlformats.org/spreadsheetml/2006/main">
  <authors>
    <author>tc={8F71AF77-5628-4F50-9CFE-49FAAE8B927A}</author>
    <author>tc={115CEBF6-61C9-48D9-9124-E03C152776D5}</author>
    <author>iso9000</author>
    <author>eduardo puerta</author>
  </authors>
  <commentList>
    <comment ref="E7" authorId="0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comments2.xml><?xml version="1.0" encoding="utf-8"?>
<comments xmlns="http://schemas.openxmlformats.org/spreadsheetml/2006/main">
  <authors>
    <author>tc={ACB860AC-3ACE-4D35-9051-F0FDB8DFFC5E}</author>
    <author>tc={DCEFA25F-A526-4E15-BF6F-9336A519C9A3}</author>
    <author>iso9000</author>
    <author>eduardo puerta</author>
  </authors>
  <commentList>
    <comment ref="E7" authorId="0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comments3.xml><?xml version="1.0" encoding="utf-8"?>
<comments xmlns="http://schemas.openxmlformats.org/spreadsheetml/2006/main">
  <authors>
    <author>tc={5B93142A-4F45-41F4-8E25-D9E8C7A16037}</author>
    <author>tc={0428ECC1-AC4E-4176-97DD-1F74763DA12E}</author>
    <author>iso9000</author>
    <author>eduardo puerta</author>
  </authors>
  <commentList>
    <comment ref="E7" authorId="0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comments4.xml><?xml version="1.0" encoding="utf-8"?>
<comments xmlns="http://schemas.openxmlformats.org/spreadsheetml/2006/main">
  <authors>
    <author>tc={463032F7-5AFF-4F2C-B0B0-DD1A4B7955D8}</author>
    <author>tc={11BC3613-75F2-4FF2-946E-69FB2FAEE79D}</author>
    <author>iso9000</author>
    <author>eduardo puerta</author>
  </authors>
  <commentList>
    <comment ref="E7" authorId="0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comments5.xml><?xml version="1.0" encoding="utf-8"?>
<comments xmlns="http://schemas.openxmlformats.org/spreadsheetml/2006/main">
  <authors>
    <author>tc={FD4F8102-6B2E-4DE7-B6FE-373FFF9EC7B0}</author>
    <author>tc={DB6474B7-BF62-436F-BDA0-30530E8364AE}</author>
    <author>iso9000</author>
    <author>eduardo puerta</author>
  </authors>
  <commentList>
    <comment ref="E7" authorId="0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comments6.xml><?xml version="1.0" encoding="utf-8"?>
<comments xmlns="http://schemas.openxmlformats.org/spreadsheetml/2006/main">
  <authors>
    <author>tc={84CA04F4-6F03-458B-A42D-791D3614DDCE}</author>
    <author>tc={E2CA5C22-0DA7-4E70-A91E-B63AB8DC2AF0}</author>
    <author>iso9000</author>
    <author>eduardo puerta</author>
  </authors>
  <commentList>
    <comment ref="E7" authorId="0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comments7.xml><?xml version="1.0" encoding="utf-8"?>
<comments xmlns="http://schemas.openxmlformats.org/spreadsheetml/2006/main">
  <authors>
    <author>tc={463A1B35-23DC-4511-B669-6BA7A8939226}</author>
    <author>tc={0A13E3A0-DFFE-4305-A7E5-1EDC0EFDEF95}</author>
    <author>iso9000</author>
    <author>eduardo puerta</author>
  </authors>
  <commentList>
    <comment ref="E7" authorId="0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comments8.xml><?xml version="1.0" encoding="utf-8"?>
<comments xmlns="http://schemas.openxmlformats.org/spreadsheetml/2006/main">
  <authors>
    <author>tc={E874573F-F6FF-42ED-B336-D4097CF825CF}</author>
    <author>tc={32302CC6-BA37-4966-9395-BF58A623329B}</author>
    <author>iso9000</author>
    <author>eduardo puerta</author>
  </authors>
  <commentList>
    <comment ref="E7" authorId="0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comments9.xml><?xml version="1.0" encoding="utf-8"?>
<comments xmlns="http://schemas.openxmlformats.org/spreadsheetml/2006/main">
  <authors>
    <author>tc={7C92A369-B834-4285-8945-01F2FAA36840}</author>
    <author>tc={5F1AD61F-412C-41C6-B7FC-3D951A3402C4}</author>
    <author>iso9000</author>
    <author>eduardo puerta</author>
  </authors>
  <commentList>
    <comment ref="E7" authorId="0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comments10.xml><?xml version="1.0" encoding="utf-8"?>
<comments xmlns="http://schemas.openxmlformats.org/spreadsheetml/2006/main">
  <authors>
    <author>tc={554380CB-8A36-4441-BCC2-BED279788312}</author>
    <author>tc={669E7285-5D76-46B9-A67A-502DDE529847}</author>
    <author>iso9000</author>
    <author>eduardo puerta</author>
  </authors>
  <commentList>
    <comment ref="E7" authorId="0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comments11.xml><?xml version="1.0" encoding="utf-8"?>
<comments xmlns="http://schemas.openxmlformats.org/spreadsheetml/2006/main">
  <authors>
    <author>tc={6EF57CA5-FC88-459D-A38A-58494DDE4E64}</author>
    <author>tc={16E1E1F9-FCCC-4460-9FCE-5D1B6AD80D65}</author>
    <author>iso9000</author>
    <author>eduardo puerta</author>
  </authors>
  <commentList>
    <comment ref="E7" authorId="0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comments12.xml><?xml version="1.0" encoding="utf-8"?>
<comments xmlns="http://schemas.openxmlformats.org/spreadsheetml/2006/main">
  <authors>
    <author>tc={7BA9C09B-8368-4433-BCFF-F1373FA1CE73}</author>
    <author>tc={F3E4168E-FB18-411A-B081-B4F4D4081D0C}</author>
    <author>iso9000</author>
    <author>eduardo puerta</author>
  </authors>
  <commentList>
    <comment ref="E7" authorId="0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comments13.xml><?xml version="1.0" encoding="utf-8"?>
<comments xmlns="http://schemas.openxmlformats.org/spreadsheetml/2006/main">
  <authors>
    <author>tc={D42C6CEA-A6C0-49ED-B43C-873514526621}</author>
    <author>tc={9C59C5F5-283E-4F5C-A5D0-3E96F87CFC46}</author>
    <author>iso9000</author>
    <author>eduardo puerta</author>
  </authors>
  <commentList>
    <comment ref="E7" authorId="0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comments14.xml><?xml version="1.0" encoding="utf-8"?>
<comments xmlns="http://schemas.openxmlformats.org/spreadsheetml/2006/main">
  <authors>
    <author>tc={87EC716B-F7C3-4246-91FF-AE6016E0F1F4}</author>
    <author>tc={DE27E9C3-56DF-465B-811C-A906D9F6182F}</author>
    <author>iso9000</author>
    <author>eduardo puerta</author>
  </authors>
  <commentList>
    <comment ref="E7" authorId="0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comments15.xml><?xml version="1.0" encoding="utf-8"?>
<comments xmlns="http://schemas.openxmlformats.org/spreadsheetml/2006/main">
  <authors>
    <author>tc={A306F069-EB25-4108-8A5E-1A8C818C8A79}</author>
    <author>tc={CD83E442-5789-4375-8C3D-7FF2629FA9C8}</author>
    <author>iso9000</author>
    <author>eduardo puerta</author>
  </authors>
  <commentList>
    <comment ref="E7" authorId="0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comments16.xml><?xml version="1.0" encoding="utf-8"?>
<comments xmlns="http://schemas.openxmlformats.org/spreadsheetml/2006/main">
  <authors>
    <author>tc={B940EA2B-7DB4-4C93-ABC5-15969BC0D0CA}</author>
    <author>tc={D696CAFC-8819-4F9E-BDA3-30C1D86242DA}</author>
    <author>iso9000</author>
    <author>eduardo puerta</author>
  </authors>
  <commentList>
    <comment ref="E7" authorId="0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comments17.xml><?xml version="1.0" encoding="utf-8"?>
<comments xmlns="http://schemas.openxmlformats.org/spreadsheetml/2006/main">
  <authors>
    <author>tc={62DFAA07-ADFD-4B11-AC02-EDB9D6DA84E9}</author>
    <author>tc={5BC42AE6-2030-4583-BEC8-C74F7FE199B0}</author>
    <author>iso9000</author>
    <author>eduardo puerta</author>
  </authors>
  <commentList>
    <comment ref="E7" authorId="0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sharedStrings.xml><?xml version="1.0" encoding="utf-8"?>
<sst xmlns="http://schemas.openxmlformats.org/spreadsheetml/2006/main" count="6375" uniqueCount="318">
  <si>
    <t>ADMINISTRATIVA</t>
  </si>
  <si>
    <t>4.2.4. CONTROLES</t>
  </si>
  <si>
    <t>EE</t>
  </si>
  <si>
    <t>Eliminar</t>
  </si>
  <si>
    <t>Reducir</t>
  </si>
  <si>
    <t>Reusar</t>
  </si>
  <si>
    <t>Reciclar</t>
  </si>
  <si>
    <t>C. Administrativos</t>
  </si>
  <si>
    <t>3, Tipo de Actividad</t>
  </si>
  <si>
    <t>4. Descripción de la actividad</t>
  </si>
  <si>
    <t>5, Continuidad de la actividad</t>
  </si>
  <si>
    <t>6. Tipo de Aspecto</t>
  </si>
  <si>
    <t>7. Descripción de Aspecto</t>
  </si>
  <si>
    <t>9. Descripción del Impacto</t>
  </si>
  <si>
    <t>Identificación y Valoración de Aspectos e impactos</t>
  </si>
  <si>
    <t>Código:</t>
  </si>
  <si>
    <t>COPIA CONTROLADA</t>
  </si>
  <si>
    <t>Pag.:</t>
  </si>
  <si>
    <t>1 de 1</t>
  </si>
  <si>
    <t>MATRIZ DE IDENTIFICACIÓN DE ASPECTOS Y VALORACIÓN DE IMPACTOS AMBIENTALES</t>
  </si>
  <si>
    <t>Descripción de la actividad</t>
  </si>
  <si>
    <t>C. Ingeniería</t>
  </si>
  <si>
    <t>1.GESTION INTEGRAL DE RESIDUOS SOLIDOS-5.Campaña Cero Papel</t>
  </si>
  <si>
    <t>EVALUACION INSTITUCIONAL</t>
  </si>
  <si>
    <t>OPERATIVA</t>
  </si>
  <si>
    <t>N</t>
  </si>
  <si>
    <t>Medición Parcelas, Levantamiento Topograficos, Georeferenciacion</t>
  </si>
  <si>
    <t xml:space="preserve"> Elaborar informes y conceptos tecnicos , recepcion y evaluación de Proyectos Ambientales , Ordenación Ambiental Territorial, Ordenación del Recuros Hidrico, Identificación, Caracterización y Declaración de Areas Protegidas y Estrategias complementarias a la conservación y Gestión de TICS.</t>
  </si>
  <si>
    <t xml:space="preserve">Visitas de Supervisoria ; Visitas de Capacitacion;  Visitas de Evaluacion de proyectos ambientales de recursos hidrico , Areas Protegidas y Ordenamiento Territorial ; Visitas de Socilizacion de Proyectos, Visitas de Acompañamiento  Ambiental  </t>
  </si>
  <si>
    <t>Responsable</t>
  </si>
  <si>
    <t>Accion</t>
  </si>
  <si>
    <t>Consumo de recursos</t>
  </si>
  <si>
    <t>Uso equipos</t>
  </si>
  <si>
    <t>Consumo Insumos de oficina</t>
  </si>
  <si>
    <t>Uso de vehiculo</t>
  </si>
  <si>
    <t>Agotamiento de recursos</t>
  </si>
  <si>
    <t>Desplazamiento del vehiculo</t>
  </si>
  <si>
    <t>Generacion de residuos peligrosos aprovechables</t>
  </si>
  <si>
    <t>Generacion de residuos especiales aprovechables</t>
  </si>
  <si>
    <t>Generacion de residuos aprovechables</t>
  </si>
  <si>
    <t>Generacion de residuos peligrosos no aprovechables</t>
  </si>
  <si>
    <t>Consumo agua potable</t>
  </si>
  <si>
    <t>Consumo de energia electrica</t>
  </si>
  <si>
    <t>generacion de residuos especiales</t>
  </si>
  <si>
    <t>Emision de material particulado por combustion de motor</t>
  </si>
  <si>
    <t xml:space="preserve">Uso de sustancias quimicas peligrosas </t>
  </si>
  <si>
    <t>VALORACION</t>
  </si>
  <si>
    <t>DESCRIPCION DEL TIPO DE IMPACTO</t>
  </si>
  <si>
    <t>Generacion de cartuchos de toner usados en impresoras</t>
  </si>
  <si>
    <t>Generacion de papel usado reciclable</t>
  </si>
  <si>
    <t>Agotamiento por uso de combustible fosil</t>
  </si>
  <si>
    <t>Emision de material particulado por ciclo OTTO de ACPM</t>
  </si>
  <si>
    <t>Generacion de llantas usadas</t>
  </si>
  <si>
    <t>3.AHORRO Y USO EFICIENTE DE ENERGÍA- 1. Campaña Aprovecha el dia y ahorra energia.</t>
  </si>
  <si>
    <t>Registro consumo percapita</t>
  </si>
  <si>
    <t>Reporte gestion de residuos (F_SG_003)</t>
  </si>
  <si>
    <t>Uso de papeleria de oficina</t>
  </si>
  <si>
    <t>Uso de Toner y/o tinta</t>
  </si>
  <si>
    <t>Uso de computador, Impresora</t>
  </si>
  <si>
    <t>Instructivo Justificación Oportunidad y Conveniencia - Compras publicas sostenibles</t>
  </si>
  <si>
    <t>Generacion de gas refrigerante</t>
  </si>
  <si>
    <t xml:space="preserve">Uso de elementos de aseo personal </t>
  </si>
  <si>
    <t xml:space="preserve">Uso de sustancias quimicas </t>
  </si>
  <si>
    <t>Uso de elementos de aseo de oficina</t>
  </si>
  <si>
    <t>Generación de residuos ordinarios</t>
  </si>
  <si>
    <t>Residuos de baño</t>
  </si>
  <si>
    <t>Generación de residuos sólidos ordinarios</t>
  </si>
  <si>
    <t>Generación de residuos de barrido</t>
  </si>
  <si>
    <t xml:space="preserve">1.GESTION INTEGRAL DE RESIDUOS SOLIDOS. </t>
  </si>
  <si>
    <t>Generación RAEES</t>
  </si>
  <si>
    <t>4. GESTIÓN DEL AIRE</t>
  </si>
  <si>
    <t>Generación de refrigerante motor</t>
  </si>
  <si>
    <t>Generación de residuos de aceite de Motor</t>
  </si>
  <si>
    <t>Generación de residuos de vidrios, lamparas, y partes averiadas</t>
  </si>
  <si>
    <t># veces al año</t>
  </si>
  <si>
    <t>% veces</t>
  </si>
  <si>
    <t>Valoracion frecuencia</t>
  </si>
  <si>
    <t>37 - 74</t>
  </si>
  <si>
    <t>Generacion de bateria acido-plomo usadas</t>
  </si>
  <si>
    <t>Instructivo JOC
Facturas compras</t>
  </si>
  <si>
    <t xml:space="preserve">Certificado tecnico mecanico y gases </t>
  </si>
  <si>
    <t>4. GESTIÓN DEL AIRE, 4.1 Todos con la tecno al dia</t>
  </si>
  <si>
    <t>Certificado de entrega a operador</t>
  </si>
  <si>
    <t>Certificado tecnomecanica y gases vigente</t>
  </si>
  <si>
    <t>Reporte gestion de residuos F_SG_003</t>
  </si>
  <si>
    <t>Hoja de vida de vehiculos</t>
  </si>
  <si>
    <t>Registro consumo de papel por area - percapita
Reporte gestion de residuos F_SG_003</t>
  </si>
  <si>
    <t xml:space="preserve">Versión: </t>
  </si>
  <si>
    <t>Uso de Papel tissue, paños humedos, etc</t>
  </si>
  <si>
    <t>1.GESTION INTEGRAL DE RESIDUOS SOLIDOS. 
Compras publicas sostenibles</t>
  </si>
  <si>
    <t>1.2. ¡Saber reciclar es cultura General!</t>
  </si>
  <si>
    <t>1.GESTION INTEGRAL DE RESIDUOS SOLIDOS. 1.4 GESTION DE RESPEL</t>
  </si>
  <si>
    <t>1.GESTION INTEGRAL DE RESIDUOS SOLIDOS. 1.4 GESTION DE RESPEL, 1.2 Saber reciclar es cultura General</t>
  </si>
  <si>
    <t>1.GESTION INTEGRAL DE RESIDUOS SOLIDOS- 1.4 GESTION DE RESPEL 5.Campaña Cero Papel</t>
  </si>
  <si>
    <t>1.GESTION INTEGRAL DE RESIDUOS SOLIDOS, 1.2 Saber reciclar es cultura general 1.4 GESTION DE RESPEL</t>
  </si>
  <si>
    <t>Realizar mantenimiento a vehiculos</t>
  </si>
  <si>
    <t>Consumo de combustible</t>
  </si>
  <si>
    <t>Medición consumo percapita</t>
  </si>
  <si>
    <t>generacion de empaques de quimicos usados en aseo</t>
  </si>
  <si>
    <t>Generación de vertimientos sistema de alcantarillado</t>
  </si>
  <si>
    <t>2. AHORRO Y USO EFICIENTE DEL AGUA.  2.1 Campaña cierra la llave.</t>
  </si>
  <si>
    <t>; Instructivo Justificación Oportunidad y Conveniencia - Compras publicas sostenibles</t>
  </si>
  <si>
    <t>Generacion de residuos no aprovechables</t>
  </si>
  <si>
    <t>Uso de alimentos preparados y no preparados</t>
  </si>
  <si>
    <t>Generacion de residuos Solidos</t>
  </si>
  <si>
    <t>Implementacion y ejecucion de proyectos de inversion ( Reforestacion, produccion limpia , adquisicion de predios)  ; Elaboracion de informes de Supervisión  de contratos. ; Desarrollo de actividadades de socializacion comunitaria, cultura y educacion ambiental.</t>
  </si>
  <si>
    <t>Generación vertimientos al sistema de alcantarillado municipal</t>
  </si>
  <si>
    <t>Consumo de alimentos preparados y no preparados</t>
  </si>
  <si>
    <t xml:space="preserve">Visitas de Supervision de obras , Acompañamiento , Organización de eventos y Capacitación. </t>
  </si>
  <si>
    <t>Uso de pilas</t>
  </si>
  <si>
    <t>Consumo de pilas recargables y no recargables</t>
  </si>
  <si>
    <t>Generación de residuos Peligrosos</t>
  </si>
  <si>
    <t>Generacion de pilas agotadas</t>
  </si>
  <si>
    <t>Reporte gestion de residuos F_SG_004</t>
  </si>
  <si>
    <t xml:space="preserve">Cubrimiento periodístico a las actividades fuera de la sede central que así lo requieran . </t>
  </si>
  <si>
    <t xml:space="preserve">Entrega de Material Informativo Seguimiento a Artículos de Prensa Suministrar boletines de prensa e informativos, Fotografías para los boletines de prensa, audio de programas radiales, PDF de los murales, el  periódico y video institucional Acciones Verdes   para la página web. Manejo del perfil de Cortolima en la comunidad virtual “Facebook” y la cuenta de Twitter. 
</t>
  </si>
  <si>
    <t>Visitas de Asesoria, Acompañamiento, Seguimiento y Verificacion</t>
  </si>
  <si>
    <t>1.TIPO DE PROCESO</t>
  </si>
  <si>
    <t>2. PROCESO</t>
  </si>
  <si>
    <t>ESTRATEGICO</t>
  </si>
  <si>
    <t>PLANEACION INSTITUCIONAL Y DIRECCIONAMIENTO ESTRATEGICO</t>
  </si>
  <si>
    <t>DIRECCIONAMIENTO ESTRATEGICO TIC</t>
  </si>
  <si>
    <t>PLANIFICACION AMBIENTAL SOSTENIBLE</t>
  </si>
  <si>
    <t>MISIONAL</t>
  </si>
  <si>
    <t>RELACIONAMIENTO INSTITUCIONAL</t>
  </si>
  <si>
    <t>DESARROLLO AMBIENTAL SOSTENIBLE</t>
  </si>
  <si>
    <t xml:space="preserve">MISIONAL </t>
  </si>
  <si>
    <t>AUTOTIZACIONES, PERMISOS Y LICENCIAS AMBIENTALES</t>
  </si>
  <si>
    <t>Consumo de Pilas y Baterias</t>
  </si>
  <si>
    <t>Generación de vertimientos</t>
  </si>
  <si>
    <t xml:space="preserve">Generación de vertimientos </t>
  </si>
  <si>
    <t>CONTROL, SEGUIMIENTO, VIGILANCIA Y SANCIONATORIO</t>
  </si>
  <si>
    <t>Visita tecnica de seguimiento de actividades licenciadas  Operativos de control y seguimiento, Visitas de control y Vigilancia de los recursos naturales visitas de control y vigilancia mineria, Visita Técnica-Aforos, Inventario Forestal, Medicion de ruido, Georeferenciacion, Operativos de control.</t>
  </si>
  <si>
    <t>APOYO</t>
  </si>
  <si>
    <t>GESTION DE CONTRATACION</t>
  </si>
  <si>
    <t>Tramites Contractuales
Apoyo a otros procesos</t>
  </si>
  <si>
    <t>DEFENSA JURIDICA</t>
  </si>
  <si>
    <t>Defensa Juridica</t>
  </si>
  <si>
    <t>GESTION FINANCIERA</t>
  </si>
  <si>
    <t>F_PI_001</t>
  </si>
  <si>
    <t xml:space="preserve">Versión:  </t>
  </si>
  <si>
    <t>3. Tipo de Actividad</t>
  </si>
  <si>
    <t>Apoyo con personal adminsitrativo de transporte.</t>
  </si>
  <si>
    <t>GESTION ADMINISTRATIVA</t>
  </si>
  <si>
    <t>SERVICIO AL CIUDADFANO</t>
  </si>
  <si>
    <t xml:space="preserve">Visita verificacion para capacitación y/o apoyo en las sedes administrativas </t>
  </si>
  <si>
    <t xml:space="preserve">Apoyar y dar soporte a los procesos de la Corporación, en lo relacionado con la infraestructura del hardware y del software de propiedad de la Corporación. </t>
  </si>
  <si>
    <t>GESTION DE SOPORTE TIC</t>
  </si>
  <si>
    <t>SERVICIO AL CIUDADANO</t>
  </si>
  <si>
    <t>Visita para dar soporte y mantenimiento de equipos en sedes territoriales</t>
  </si>
  <si>
    <t>Elaborar e implementar el  Plan Institucional de Archivo - PINAR, elaborar el Cronograma para las Transferencias Documentales y realizar el recibo de las transferencias, Realizar la organización y custodia Documental, la Clasificación y ordenación documental</t>
  </si>
  <si>
    <t>Visitar sedes territoriales  para dar soporte y apoyo en la organización y custodia Documental, la Clasificación y ordenación documental</t>
  </si>
  <si>
    <t>EVALUACION</t>
  </si>
  <si>
    <t>Reuniones de Comité Técnico, Consejo Directivo y Atencion de Usuarios
Coordinacion General de la Corporacion, Aprobacion final de actos adminsitrativos.
Actividades de oficina</t>
  </si>
  <si>
    <t>Visitas de acompañamiento y socialización de planes y metas institucionales , Visitas entidades estatales y capacitaciones</t>
  </si>
  <si>
    <t>Generación vertimientos</t>
  </si>
  <si>
    <t>Administrar y mantener los recursos físicos de la Corporación, Administrar y controlar el parque automotor corporativo, Administrar Caja Menor, Administrar y controlar la adecuada prestación de los servicios generales y de vigilancia, administrar el almacen y otras actividades de oficina</t>
  </si>
  <si>
    <t>Revision de Actas, Informes. Realizacion de Auditorias Internas, Visitas de verificacion internas y otras actividades de oficina</t>
  </si>
  <si>
    <t>Coordinador proceso</t>
  </si>
  <si>
    <t>Coordinador Gestion Tecnologica</t>
  </si>
  <si>
    <t>Coordinador del proceso</t>
  </si>
  <si>
    <t>Coordinador compras y Coordinador del proceso</t>
  </si>
  <si>
    <t>Elaboración del concepto técnico,  Evaluacion de proyectos ambientales  ( Concesion de aguas, Vertimiento Líquidos, Operacion de Centros  de CDA,  Emisiones   atmosféricas , Acogimiento de  Planes  de  Manejo  Ambiental,  Aprovechamiento Forestal ) y otras actividades administrativas en oficina</t>
  </si>
  <si>
    <t>Visita tecnica Visita Técnica-Aforos, Inventario Forestal , Medicion de ruido, Georeferenciacion,Visitas de medicion de aforo, inventario forestal y otras actividades de campo e In situ</t>
  </si>
  <si>
    <t>Elaboración del concepto técnico,   Control y Vigilancia de los recursos naturales, Seguimiento Ambiental de proyectos licenciados permisionados, Control y Vigilancia, Proceso Sancionatorio y otras actividades administrativas en oficina</t>
  </si>
  <si>
    <t>Visita tecnica de seguimiento de actividades licenciadas  Operativos de control y seguimiento, Visitas de control y Vigilancia de los recursos naturales visitas de control y vigilancia, Visita Técnica-Aforos, Inventario Forestal, Medicion de ruido, Georeferenciacion, Operativos de control y otras actividades en campo y/o In situ</t>
  </si>
  <si>
    <t>Apoyo con personal administrativo de transporte y otras actividades en campo</t>
  </si>
  <si>
    <t>Recepcion  de PQRS, Entrega y distribución de correspondencia  o PQR, seguimiento  al estado de los  PQRS, Oficiar  a responsables de procesos, Recibir reportes del responsable de cada dependencia o proceso, Analizar reportes. Evalúar  y analizar los informes escritos o verbales en reunión del Comité de PQRS; determinar  acciones a corregir, Elabora acta de comité de PQRS atender Ventanilla Única de Atención al Usuario, realizar Análisis de Encuestas de Satisfacción al Cliente y otras actividades de oficina necesarias para la prestacion del servicio en el proceso</t>
  </si>
  <si>
    <t xml:space="preserve">Visita verificacion de atencion de los PQRS e inspecciones y capacitación (Inducción y reinduccion) en las sedes administrativas que implican desplazamiento </t>
  </si>
  <si>
    <t>Control de Estados Financieros, Contabilizacion de Ingresos y Egresos, Gestion Presupuestal, Pagos de Acreencias Corporativas y otras actividades administrativas en oficina</t>
  </si>
  <si>
    <t>Adelantar las actividades y acciones de gestión de cartera en las etapas de cobro persuasivo y coactivo, por los conceptos de ingresos de la  Corporacion y Liquidar conforme a la ley; las contribuciones, tasas, derechos, tarifas de evaluacion y seguimiento, multas y las demás establecidas en la normatividad vigente, por concepto del uso y aprovechamiento de los recursos naturales renovables y otras actividades administrativas en oficina</t>
  </si>
  <si>
    <t>Determinar  las necesidades del talento humano requeridos para el correcto funcionamiento y prestación del servicio, Adelantar las acciones pertinentes  para la vinculación de personal de la Corporación, a través de los diferentes mecanismos de provisión (Vinculación por mérito, Vinculación por provisionalidad y Vinculación de libre nombramiento y remoción), Elaborar y liquidar la nómina mensual,Diseñar y ejecutar el plan de seguridad y salud en el trabajo y demas planes contemplados en el Decreto 612 de 2018 y otras actividades administrativas en oficina</t>
  </si>
  <si>
    <t xml:space="preserve">ETAPA DEL CICLO DE VIDA </t>
  </si>
  <si>
    <t>adquisicion de materias primas</t>
  </si>
  <si>
    <t xml:space="preserve">diseño y produccion </t>
  </si>
  <si>
    <t>Transporte entrega</t>
  </si>
  <si>
    <t>uso</t>
  </si>
  <si>
    <t xml:space="preserve">disposicion final </t>
  </si>
  <si>
    <t xml:space="preserve"> Tipo de Aspecto</t>
  </si>
  <si>
    <t>6, Aspecto Ambiental</t>
  </si>
  <si>
    <t>7, Impacto Ambiental</t>
  </si>
  <si>
    <t>8, Valoración de Impacto Ambiental</t>
  </si>
  <si>
    <t>9, Identificación y Valoración del Control Vs. Impacto</t>
  </si>
  <si>
    <t xml:space="preserve"> Descripción de Aspecto</t>
  </si>
  <si>
    <t xml:space="preserve"> Tipo de Impacto</t>
  </si>
  <si>
    <t>Descripción del Impacto</t>
  </si>
  <si>
    <t xml:space="preserve"> Frecuencia</t>
  </si>
  <si>
    <t>Valoración del Impacto Ambiental</t>
  </si>
  <si>
    <t>Alcance</t>
  </si>
  <si>
    <t xml:space="preserve"> Total Criterio Impacto Ambiental</t>
  </si>
  <si>
    <t xml:space="preserve"> Valoración del Impacto Ambiental</t>
  </si>
  <si>
    <t>Acciones de Control</t>
  </si>
  <si>
    <t>Tipo de Aspecto</t>
  </si>
  <si>
    <t xml:space="preserve"> Descripción del Impacto</t>
  </si>
  <si>
    <t>Frecuencia</t>
  </si>
  <si>
    <t xml:space="preserve"> Severidad</t>
  </si>
  <si>
    <t xml:space="preserve">Etapa de Ciclo de Vida </t>
  </si>
  <si>
    <t>10. SIGNIFICANCIA DEL IMPACTO</t>
  </si>
  <si>
    <t>11, Acciones que se Pueden Adelantar Asociadas al Impacto</t>
  </si>
  <si>
    <t xml:space="preserve"> Acciones de Control</t>
  </si>
  <si>
    <t>Evidencias del Control</t>
  </si>
  <si>
    <t>Valoración del Control</t>
  </si>
  <si>
    <t>Impacto Vs. Control</t>
  </si>
  <si>
    <t>10.  SIGNIFICANCIA DEL IMPACTO</t>
  </si>
  <si>
    <t>11,  Acciones que se Pueden Adelantar Asociadas al Impacto</t>
  </si>
  <si>
    <t>ETAPAS DE CICLO DE VIDA</t>
  </si>
  <si>
    <t>Total Criterio Impacto Ambiental</t>
  </si>
  <si>
    <t xml:space="preserve"> Evidencias del Control</t>
  </si>
  <si>
    <t xml:space="preserve"> Valoración del Control</t>
  </si>
  <si>
    <t xml:space="preserve"> Impacto Vs. Control</t>
  </si>
  <si>
    <t>10 SIGNIFICANCIA DEL IMPACTO</t>
  </si>
  <si>
    <t>Tipo de Impacto</t>
  </si>
  <si>
    <t>Etapa de Ciclo de Vida</t>
  </si>
  <si>
    <t>6. Aspecto Ambiental</t>
  </si>
  <si>
    <t>7. Impacto Ambiental</t>
  </si>
  <si>
    <t xml:space="preserve"> Alcance</t>
  </si>
  <si>
    <t>Etapa  de Ciclo de Vida</t>
  </si>
  <si>
    <t>11 Acciones que se Pueden Adelantar Asociadas al Impacto</t>
  </si>
  <si>
    <t>10, SIGNIFICANCIA DEL IMPACTO</t>
  </si>
  <si>
    <t>Severidad</t>
  </si>
  <si>
    <t>. Impacto Vs. Control</t>
  </si>
  <si>
    <t>Etapa de ciclo de Vida</t>
  </si>
  <si>
    <t>Descripción de Aspecto</t>
  </si>
  <si>
    <t>11.  Acciones que se Pueden Adelantar Asociadas al Impacto</t>
  </si>
  <si>
    <t xml:space="preserve">Etapa de Ciclo de vida </t>
  </si>
  <si>
    <t xml:space="preserve">Diseño y Produccion </t>
  </si>
  <si>
    <t xml:space="preserve">Disposicion Final </t>
  </si>
  <si>
    <t>ETAPAS CICLO DE VIDA</t>
  </si>
  <si>
    <t xml:space="preserve">mesas tematicas, reuniones de comité tecnico, seguimiento y monitoreos a planes institucionales. </t>
  </si>
  <si>
    <t>Hace referencia al inicio de la cadena productiva con la adquisición, fabricación, extracción, y todas las actividades inherentes al proceso. Se buscan proveedores que cumplan con altos estándares ambientales y sociales.</t>
  </si>
  <si>
    <r>
      <t>Interacción con el cliente:</t>
    </r>
    <r>
      <rPr>
        <sz val="10"/>
        <rFont val="Arial"/>
        <family val="2"/>
      </rPr>
      <t xml:space="preserve"> Se establece el contacto con el cliente para entender sus necesidades y expectativas.</t>
    </r>
  </si>
  <si>
    <r>
      <t>Ejecución del servicio:</t>
    </r>
    <r>
      <rPr>
        <sz val="10"/>
        <rFont val="Arial"/>
        <family val="2"/>
      </rPr>
      <t xml:space="preserve"> Se llevan a cabo las acciones necesarias para entregar el servicio al cliente.</t>
    </r>
  </si>
  <si>
    <r>
      <t>Entrega del servicio:</t>
    </r>
    <r>
      <rPr>
        <sz val="10"/>
        <rFont val="Arial"/>
        <family val="2"/>
      </rPr>
      <t xml:space="preserve"> Se entrega el servicio al cliente y se verifica su satisfacción.</t>
    </r>
  </si>
  <si>
    <r>
      <t>Produccion el servicio:</t>
    </r>
    <r>
      <rPr>
        <sz val="10"/>
        <rFont val="Arial"/>
        <family val="2"/>
      </rPr>
      <t xml:space="preserve"> Se define el servicio que se va a ofrecer, sus características, y cómo se va a entregar al cliente.</t>
    </r>
  </si>
  <si>
    <t>Utilización del producto o servicio a lo largo de su vida útil.</t>
  </si>
  <si>
    <t>En esta etapa se analiza la posibilidad de reincorporación a la cadena productiva, el tratamiento y/o su disposición final.</t>
  </si>
  <si>
    <t>Dispocision final</t>
  </si>
  <si>
    <t>uso y mantenimiento</t>
  </si>
  <si>
    <t>Adquisición y/o  suministro sostenible</t>
  </si>
  <si>
    <t>Producción del servicio: servucción</t>
  </si>
  <si>
    <t xml:space="preserve">Logistica del servicio </t>
  </si>
  <si>
    <t>servucción se trata de la creación  de un servicio intangible a un cliente. Esta etapa se centra en el proceso de entregar un servicio de valor al cliente</t>
  </si>
  <si>
    <t>AN</t>
  </si>
  <si>
    <t>Generación de residuos no aprovechables (empaques con trazas de comida, residuos de barrido, bandejas de icopor, cartón y papel contaminado, envases y objetos metálicos contaminados, plástico contaminado, empaques plásticos, bandejas de icopor)</t>
  </si>
  <si>
    <t>Consumo de alimentos</t>
  </si>
  <si>
    <t>Consumo de alimentos al interior de la oficina</t>
  </si>
  <si>
    <t>Generación de residuos peligrosos</t>
  </si>
  <si>
    <t>Alteración de las características, físicas químicas y biológicas de los recursos naturales (Incremento en la cantidad de residuos sólidos generados)</t>
  </si>
  <si>
    <t>Generación de residuos peligrosos (Biomédicos)</t>
  </si>
  <si>
    <t>Actividades de oficina</t>
  </si>
  <si>
    <t>Alteración de las características, físicas químicas y biológicas de los recursos naturales</t>
  </si>
  <si>
    <t>Generación de residuos peligrosos (Anatomopatológicos)</t>
  </si>
  <si>
    <t xml:space="preserve">Generación de residuos electrónicos (equipos de computo, mouse, discos duros, tarjetas electrónicas, equipos de comunicación) </t>
  </si>
  <si>
    <t>Consumo de combustibles operación de vehículos para transporte de personal</t>
  </si>
  <si>
    <t>Consumo de insumos especiales (Uso de aceites, llantas, repuestos y lubricantes para el mantenimiento de los vehículos)</t>
  </si>
  <si>
    <t>Generación de emisiones atmosféricas por fuentes móviles.</t>
  </si>
  <si>
    <t>Consumo de insumos especiales (Utilización de desinfectantes, y sustancias químicas para la realización del aseo en las oficinas)</t>
  </si>
  <si>
    <t>Generación de residuos sólidos y peligrosos en ejecución de obras y proyectos.</t>
  </si>
  <si>
    <t>Generación de residuos sólidos y peligrosos en caso de emergencia por fenómenos naturales (incendio en locación, terremoto, inundación) o situaciones de alteración del orden público (atentados).</t>
  </si>
  <si>
    <t>Generación de residuos peligrosos (Baterías y pilas para equipos de medición (GPS y cámaras)</t>
  </si>
  <si>
    <t>Contaminación al recurso aire</t>
  </si>
  <si>
    <t>Alteración de las características, físicas químicas y biológicas de los recursos naturales (Incremento en la cantidad de residuos sólidos generados).</t>
  </si>
  <si>
    <t>Ejecución de proyectos en campo</t>
  </si>
  <si>
    <t>Contaminación del suelo y agua
Pérdida de recursos naturales
Aumento del volumen de residuos sólidos</t>
  </si>
  <si>
    <t>Aumento de gases como CO₂, NOx y partículas que contribuyen al cambio climático y afectan la calidad del aire
Degradación de recursos no renovables
Contaminación acústica</t>
  </si>
  <si>
    <t>Generación de residuos peligrosos
Riesgo de contaminación por vertimientos accidentales</t>
  </si>
  <si>
    <t>Liberación de gases de efecto invernadero como CO₂.
Presencia de contaminantes que afectan la salud humana y la biodiversidad.</t>
  </si>
  <si>
    <t>Vertimientos de químicos al sistema de alcantarillado sin tratamiento adecuado.
Riesgo de toxicidad</t>
  </si>
  <si>
    <t>Alteración de ecosistemas</t>
  </si>
  <si>
    <t>Mal manejo de residuos durante emergencias puede contaminar suelo, aire y agua.</t>
  </si>
  <si>
    <t>Contaminación por metales pesados: Las baterías contienen litio, cadmio y plomo, que son altamente tóxicos para el suelo y cuerpos de agua.</t>
  </si>
  <si>
    <t>Generación de residuos</t>
  </si>
  <si>
    <t>Generación de gases de efecto invernadero</t>
  </si>
  <si>
    <t>Ejecución de proyectos en campo
Logistica de servicio</t>
  </si>
  <si>
    <t>Desplazamiento fisico y /o  digital para la prestacion y/o entrega del servicio por parte del personal de la corporacion</t>
  </si>
  <si>
    <t>GESTION DE TALENTO HUMANO</t>
  </si>
  <si>
    <t>Respuesta ineficiente a incidentes como incendios, derrames o accidentes con materiales peligrosos.</t>
  </si>
  <si>
    <t>Extensión de los daños ambientales al suelo, agua y aire.
Incremento del riesgo para comunidades cercanas y la fauna.</t>
  </si>
  <si>
    <t>Residuos generados por remodelaciones o construcciones internas, como escombros y materiales peligrosos.</t>
  </si>
  <si>
    <t>Fallo en el manejo de emergencias ambientales se refiere a la incapacidad o insuficiencia de respuesta ante incidentes como incendios, derrames de sustancias peligrosas, explosiones, desastres naturales o accidentes con materiales tóxicos</t>
  </si>
  <si>
    <t>Generación de residuos de obras civiles se produce durante actividades de construcción, remodelación o mantenimiento de infraestructuras internas de una Corporación Autónoma Regional. Estos residuos incluyen escombros (concreto, ladrillo, madera, cerámica), materiales peligrosos (pinturas, solventes, adhesivos, residuos con amianto) y otros desechos asociados al proceso constructivo o de demolición.</t>
  </si>
  <si>
    <t>Consumo energético para el funcionamiento de los ascensores en la edificación.</t>
  </si>
  <si>
    <t>Almacenamiento temporal de residuos sólidos (orgánicos, reciclables y no reciclables) en puntos de acopio mientras se realiza su recolección.</t>
  </si>
  <si>
    <t>Uso de rodenticidas o dispositivos en cajas eliminadoras para el control de roedores.</t>
  </si>
  <si>
    <t>Uso de la Planta Eléctrica</t>
  </si>
  <si>
    <t>Generación de residuos RCD</t>
  </si>
  <si>
    <t>Contaminación atmosférica
Contaminación acústica
Contaminación del suelo y agua</t>
  </si>
  <si>
    <t>Emisión de gases como dióxido de carbono (CO₂), monóxido de carbono (CO) y óxidos de nitrógeno (NOx), contribuyendo al cambio climático y a la disminución de la calidad del aire.
Generación de ruido elevado durante su operación, afectando el confort de las personas y la fauna cercana.
Derrames accidentales de combustible o aceite que pueden infiltrar el suelo o alcanzar cuerpos de agua.</t>
  </si>
  <si>
    <t>Consumo de combustibles fósiles (diésel o gasolina) para la operación de la planta eléctrica durante interrupciones del suministro eléctrico o mantenimiento preventivo</t>
  </si>
  <si>
    <t>1.GESTION INTEGRAL DE RESIDUOS SOLIDOS.
1.4 GESTION DE RESPEL
3.AHORRO Y USO EFICIENTE DE ENERGÍA</t>
  </si>
  <si>
    <t>Hoja de vida de la Planta</t>
  </si>
  <si>
    <t>Uso del Ascensor</t>
  </si>
  <si>
    <t>Incremento en el uso de electricidad, lo cual puede generar una mayor demanda de fuentes no renovables de energía.</t>
  </si>
  <si>
    <t>Consumo de energía eléctrica</t>
  </si>
  <si>
    <t>3.AHORRO Y USO EFICIENTE DE ENERGÍA</t>
  </si>
  <si>
    <t>Hoja de vida del ascensor</t>
  </si>
  <si>
    <t>Acopio de residuos provisional</t>
  </si>
  <si>
    <t>Contaminación del aire
Proliferación de vectores
Riesgo de contaminación del suelo y agua</t>
  </si>
  <si>
    <t>Emisión de olores desagradables por descomposición de residuos orgánicos.
Atracción de insectos, roedores y aves debido al mal manejo de los residuos.
 Escurrimientos de lixiviados que afectan la calidad del suelo o cuerpos de agua cercanos.</t>
  </si>
  <si>
    <t>Caja Eliminadora de Roedores</t>
  </si>
  <si>
    <t>Toxicidad ambiental
Riesgo para la biodiversidad</t>
  </si>
  <si>
    <t>Contaminación del suelo y agua por el uso de químicos tóxicos (rodenticidas) que pueden filtrarse.
Peligro para especies no objetivo (aves y fauna doméstica) que pueden ingerir rodenticidas accidentalmente.</t>
  </si>
  <si>
    <t>Actividades operativas</t>
  </si>
  <si>
    <t xml:space="preserve">Almacenamiento de Combustible para planta eléctrica y equipos de jardinería </t>
  </si>
  <si>
    <t>Deteccion</t>
  </si>
  <si>
    <t xml:space="preserve">Contaminación Negativa del suelo y agua </t>
  </si>
  <si>
    <t>Derrames accidentales de combustible o aceite que pueden infiltrar el suelo o alcanzar cuerpos de agua.</t>
  </si>
  <si>
    <t>PLAN DE MANTENIMIENTO PREVENTIVO</t>
  </si>
  <si>
    <t>Seguimiento e Inspección Periódica en punto de almacenamiento</t>
  </si>
  <si>
    <t xml:space="preserve">Creacion de matriz de aspectos e impactos Ambientales </t>
  </si>
  <si>
    <t>01</t>
  </si>
  <si>
    <t>02</t>
  </si>
  <si>
    <t>actualizacion en proceso de gestion administrativa, descripcion de un nuevo impacto ambiental</t>
  </si>
  <si>
    <t>FECHA</t>
  </si>
  <si>
    <t>VERSIÓN</t>
  </si>
  <si>
    <t>DESCRIPCIÓN</t>
  </si>
  <si>
    <t xml:space="preserve">AUTOR </t>
  </si>
  <si>
    <t>actualizacion, de la matriz con la determinacion de etapas de ciclo de vida, actividades normales, anormales y en estado de emergencia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</si>
</sst>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"/>
  </numFmts>
  <fonts count="24" x14ac:knownFonts="1">
    <font>
      <sz val="10"/>
      <name val="Arial"/>
    </font>
    <font>
      <b/>
      <sz val="16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8"/>
      <name val="Arial"/>
      <family val="2"/>
    </font>
    <font>
      <sz val="11"/>
      <name val="Arial"/>
      <family val="2"/>
    </font>
    <font>
      <b/>
      <sz val="18"/>
      <color indexed="55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9"/>
      <color indexed="81"/>
      <name val="Tahoma"/>
      <family val="2"/>
    </font>
    <font>
      <sz val="18"/>
      <name val="Arial"/>
      <family val="2"/>
    </font>
    <font>
      <sz val="18"/>
      <color indexed="55"/>
      <name val="Arial"/>
      <family val="2"/>
    </font>
    <font>
      <b/>
      <sz val="12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63">
    <xf numFmtId="0" fontId="0" fillId="0" borderId="0" xfId="0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vertical="top" wrapText="1"/>
    </xf>
    <xf numFmtId="0" fontId="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top" wrapText="1"/>
    </xf>
    <xf numFmtId="0" fontId="3" fillId="4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9" fillId="0" borderId="0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 wrapText="1"/>
    </xf>
    <xf numFmtId="0" fontId="5" fillId="0" borderId="0" xfId="0" applyFont="1" applyBorder="1" applyAlignment="1">
      <alignment horizontal="left" vertical="top" wrapText="1"/>
    </xf>
    <xf numFmtId="0" fontId="2" fillId="4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 textRotation="90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vertical="center" wrapText="1"/>
      <protection locked="0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textRotation="90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5" fillId="0" borderId="0" xfId="0" applyFont="1"/>
    <xf numFmtId="9" fontId="7" fillId="0" borderId="0" xfId="1" applyFont="1" applyBorder="1" applyAlignment="1">
      <alignment horizontal="center" vertical="center" wrapText="1"/>
    </xf>
    <xf numFmtId="9" fontId="2" fillId="0" borderId="0" xfId="1" applyFont="1" applyFill="1" applyBorder="1"/>
    <xf numFmtId="0" fontId="12" fillId="0" borderId="0" xfId="0" applyFont="1"/>
    <xf numFmtId="0" fontId="7" fillId="0" borderId="0" xfId="0" applyFont="1" applyBorder="1" applyAlignment="1">
      <alignment vertical="top" wrapText="1"/>
    </xf>
    <xf numFmtId="0" fontId="12" fillId="0" borderId="0" xfId="0" applyFont="1" applyBorder="1" applyAlignment="1">
      <alignment horizontal="center" vertical="top" wrapText="1"/>
    </xf>
    <xf numFmtId="0" fontId="3" fillId="0" borderId="0" xfId="0" applyFont="1" applyFill="1" applyBorder="1"/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textRotation="90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textRotation="90" wrapText="1"/>
    </xf>
    <xf numFmtId="0" fontId="2" fillId="4" borderId="1" xfId="0" applyFont="1" applyFill="1" applyBorder="1" applyAlignment="1">
      <alignment horizontal="center" vertical="center"/>
    </xf>
    <xf numFmtId="0" fontId="5" fillId="0" borderId="0" xfId="0" applyFont="1" applyAlignment="1">
      <alignment textRotation="90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 applyProtection="1">
      <alignment vertical="center" wrapText="1"/>
      <protection locked="0"/>
    </xf>
    <xf numFmtId="0" fontId="2" fillId="0" borderId="6" xfId="0" applyFont="1" applyFill="1" applyBorder="1" applyAlignment="1" applyProtection="1">
      <alignment vertical="center" wrapText="1"/>
      <protection locked="0"/>
    </xf>
    <xf numFmtId="0" fontId="12" fillId="0" borderId="0" xfId="0" applyFont="1" applyAlignment="1"/>
    <xf numFmtId="0" fontId="2" fillId="0" borderId="3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vertical="top" wrapText="1"/>
    </xf>
    <xf numFmtId="0" fontId="0" fillId="4" borderId="0" xfId="0" applyFill="1"/>
    <xf numFmtId="0" fontId="3" fillId="5" borderId="1" xfId="0" applyFont="1" applyFill="1" applyBorder="1" applyAlignment="1">
      <alignment horizontal="center" vertical="center" wrapText="1"/>
    </xf>
    <xf numFmtId="0" fontId="3" fillId="5" borderId="1" xfId="0" applyNumberFormat="1" applyFont="1" applyFill="1" applyBorder="1" applyAlignment="1">
      <alignment vertical="center" wrapText="1"/>
    </xf>
    <xf numFmtId="0" fontId="3" fillId="5" borderId="1" xfId="0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vertical="center" wrapText="1"/>
    </xf>
    <xf numFmtId="0" fontId="7" fillId="4" borderId="0" xfId="0" applyFont="1" applyFill="1" applyBorder="1" applyAlignment="1">
      <alignment vertical="top" wrapText="1"/>
    </xf>
    <xf numFmtId="0" fontId="2" fillId="4" borderId="0" xfId="0" applyFont="1" applyFill="1" applyBorder="1"/>
    <xf numFmtId="0" fontId="2" fillId="5" borderId="0" xfId="0" applyFont="1" applyFill="1" applyBorder="1" applyAlignment="1">
      <alignment horizontal="center" vertical="center" wrapText="1"/>
    </xf>
    <xf numFmtId="0" fontId="2" fillId="5" borderId="0" xfId="0" applyFont="1" applyFill="1" applyBorder="1" applyAlignment="1">
      <alignment horizontal="center" vertical="center"/>
    </xf>
    <xf numFmtId="0" fontId="2" fillId="5" borderId="0" xfId="0" applyNumberFormat="1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9" fontId="2" fillId="5" borderId="2" xfId="1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textRotation="90" wrapText="1"/>
    </xf>
    <xf numFmtId="0" fontId="9" fillId="0" borderId="0" xfId="0" applyFont="1"/>
    <xf numFmtId="0" fontId="9" fillId="0" borderId="1" xfId="0" applyFont="1" applyBorder="1" applyAlignment="1">
      <alignment wrapText="1"/>
    </xf>
    <xf numFmtId="0" fontId="0" fillId="0" borderId="1" xfId="0" applyBorder="1"/>
    <xf numFmtId="0" fontId="12" fillId="0" borderId="1" xfId="0" applyFont="1" applyBorder="1" applyAlignment="1">
      <alignment wrapText="1"/>
    </xf>
    <xf numFmtId="0" fontId="12" fillId="0" borderId="1" xfId="0" applyFont="1" applyBorder="1"/>
    <xf numFmtId="0" fontId="12" fillId="0" borderId="1" xfId="0" applyFont="1" applyBorder="1" applyAlignment="1">
      <alignment vertical="top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justify" vertical="center"/>
    </xf>
    <xf numFmtId="0" fontId="9" fillId="7" borderId="1" xfId="0" applyFont="1" applyFill="1" applyBorder="1" applyAlignment="1">
      <alignment vertical="center"/>
    </xf>
    <xf numFmtId="0" fontId="9" fillId="7" borderId="1" xfId="0" applyFont="1" applyFill="1" applyBorder="1" applyAlignment="1">
      <alignment horizontal="left" vertical="center"/>
    </xf>
    <xf numFmtId="0" fontId="9" fillId="7" borderId="9" xfId="0" applyFont="1" applyFill="1" applyBorder="1"/>
    <xf numFmtId="0" fontId="9" fillId="7" borderId="1" xfId="0" applyFont="1" applyFill="1" applyBorder="1"/>
    <xf numFmtId="0" fontId="9" fillId="0" borderId="9" xfId="0" applyFont="1" applyBorder="1" applyAlignment="1">
      <alignment wrapText="1"/>
    </xf>
    <xf numFmtId="0" fontId="3" fillId="0" borderId="18" xfId="0" applyFont="1" applyBorder="1" applyAlignment="1">
      <alignment vertical="center"/>
    </xf>
    <xf numFmtId="0" fontId="3" fillId="0" borderId="18" xfId="0" applyFont="1" applyBorder="1" applyAlignment="1">
      <alignment horizontal="center" vertical="center"/>
    </xf>
    <xf numFmtId="0" fontId="3" fillId="0" borderId="18" xfId="0" applyFont="1" applyBorder="1" applyAlignment="1"/>
    <xf numFmtId="0" fontId="3" fillId="8" borderId="18" xfId="0" applyFont="1" applyFill="1" applyBorder="1" applyAlignment="1">
      <alignment horizontal="left" vertical="center"/>
    </xf>
    <xf numFmtId="0" fontId="12" fillId="0" borderId="18" xfId="0" applyFont="1" applyBorder="1" applyAlignment="1">
      <alignment horizontal="center" vertical="center"/>
    </xf>
    <xf numFmtId="0" fontId="3" fillId="0" borderId="18" xfId="0" applyFont="1" applyBorder="1" applyAlignment="1">
      <alignment horizontal="left" vertical="center"/>
    </xf>
    <xf numFmtId="0" fontId="12" fillId="0" borderId="18" xfId="0" applyFont="1" applyBorder="1" applyAlignment="1">
      <alignment horizontal="center" vertical="center" textRotation="90"/>
    </xf>
    <xf numFmtId="0" fontId="21" fillId="9" borderId="1" xfId="0" applyFont="1" applyFill="1" applyBorder="1" applyAlignment="1">
      <alignment horizontal="center" vertical="center" wrapText="1"/>
    </xf>
    <xf numFmtId="0" fontId="21" fillId="9" borderId="1" xfId="0" applyFont="1" applyFill="1" applyBorder="1" applyAlignment="1">
      <alignment horizontal="center"/>
    </xf>
    <xf numFmtId="0" fontId="16" fillId="7" borderId="1" xfId="0" applyFont="1" applyFill="1" applyBorder="1" applyAlignment="1">
      <alignment horizontal="center"/>
    </xf>
    <xf numFmtId="0" fontId="8" fillId="3" borderId="2" xfId="0" applyFont="1" applyFill="1" applyBorder="1" applyAlignment="1" applyProtection="1">
      <alignment horizontal="center" vertical="center" textRotation="90" wrapText="1"/>
      <protection locked="0"/>
    </xf>
    <xf numFmtId="0" fontId="8" fillId="3" borderId="11" xfId="0" applyFont="1" applyFill="1" applyBorder="1" applyAlignment="1" applyProtection="1">
      <alignment horizontal="center" vertical="center" textRotation="90" wrapText="1"/>
      <protection locked="0"/>
    </xf>
    <xf numFmtId="0" fontId="8" fillId="3" borderId="9" xfId="0" applyFont="1" applyFill="1" applyBorder="1" applyAlignment="1" applyProtection="1">
      <alignment horizontal="center" vertical="center" textRotation="90" wrapText="1"/>
      <protection locked="0"/>
    </xf>
    <xf numFmtId="0" fontId="8" fillId="0" borderId="2" xfId="0" applyFont="1" applyFill="1" applyBorder="1" applyAlignment="1" applyProtection="1">
      <alignment horizontal="center" vertical="center" textRotation="90" wrapText="1"/>
      <protection locked="0"/>
    </xf>
    <xf numFmtId="0" fontId="8" fillId="0" borderId="11" xfId="0" applyFont="1" applyFill="1" applyBorder="1" applyAlignment="1" applyProtection="1">
      <alignment horizontal="center" vertical="center" textRotation="90" wrapText="1"/>
      <protection locked="0"/>
    </xf>
    <xf numFmtId="0" fontId="8" fillId="0" borderId="9" xfId="0" applyFont="1" applyFill="1" applyBorder="1" applyAlignment="1" applyProtection="1">
      <alignment horizontal="center" vertical="center" textRotation="90" wrapText="1"/>
      <protection locked="0"/>
    </xf>
    <xf numFmtId="0" fontId="3" fillId="5" borderId="1" xfId="0" applyFont="1" applyFill="1" applyBorder="1" applyAlignment="1">
      <alignment horizontal="center" vertical="center" wrapText="1"/>
    </xf>
    <xf numFmtId="0" fontId="3" fillId="5" borderId="1" xfId="0" applyNumberFormat="1" applyFont="1" applyFill="1" applyBorder="1" applyAlignment="1">
      <alignment horizontal="center" vertical="center" wrapText="1"/>
    </xf>
    <xf numFmtId="0" fontId="18" fillId="5" borderId="10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textRotation="90" wrapText="1"/>
    </xf>
    <xf numFmtId="0" fontId="1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/>
    </xf>
    <xf numFmtId="0" fontId="14" fillId="0" borderId="13" xfId="0" applyFont="1" applyBorder="1" applyAlignment="1">
      <alignment horizontal="center" wrapText="1"/>
    </xf>
    <xf numFmtId="0" fontId="14" fillId="0" borderId="14" xfId="0" applyFont="1" applyBorder="1" applyAlignment="1">
      <alignment horizontal="center" wrapText="1"/>
    </xf>
    <xf numFmtId="0" fontId="14" fillId="0" borderId="3" xfId="0" applyFont="1" applyBorder="1" applyAlignment="1">
      <alignment horizont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164" fontId="9" fillId="0" borderId="10" xfId="0" applyNumberFormat="1" applyFont="1" applyBorder="1" applyAlignment="1">
      <alignment horizontal="center" vertical="center" wrapText="1"/>
    </xf>
    <xf numFmtId="164" fontId="9" fillId="0" borderId="12" xfId="0" applyNumberFormat="1" applyFont="1" applyBorder="1" applyAlignment="1">
      <alignment horizontal="center" vertical="center" wrapText="1"/>
    </xf>
    <xf numFmtId="164" fontId="9" fillId="0" borderId="4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/>
    </xf>
    <xf numFmtId="0" fontId="8" fillId="0" borderId="13" xfId="0" applyFont="1" applyBorder="1" applyAlignment="1">
      <alignment horizontal="center" wrapText="1"/>
    </xf>
    <xf numFmtId="0" fontId="8" fillId="0" borderId="14" xfId="0" applyFont="1" applyBorder="1" applyAlignment="1">
      <alignment horizontal="center" wrapText="1"/>
    </xf>
    <xf numFmtId="0" fontId="8" fillId="0" borderId="3" xfId="0" applyFont="1" applyBorder="1" applyAlignment="1">
      <alignment horizont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 applyProtection="1">
      <alignment horizontal="center" vertical="center" textRotation="90" wrapText="1"/>
      <protection locked="0"/>
    </xf>
    <xf numFmtId="0" fontId="8" fillId="0" borderId="1" xfId="0" applyFont="1" applyFill="1" applyBorder="1" applyAlignment="1">
      <alignment horizontal="center" vertical="center" textRotation="90" wrapText="1" readingOrder="1"/>
    </xf>
    <xf numFmtId="0" fontId="19" fillId="5" borderId="1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textRotation="90" wrapText="1"/>
      <protection locked="0"/>
    </xf>
    <xf numFmtId="0" fontId="3" fillId="5" borderId="2" xfId="0" applyNumberFormat="1" applyFont="1" applyFill="1" applyBorder="1" applyAlignment="1">
      <alignment horizontal="center" vertical="center" wrapText="1"/>
    </xf>
    <xf numFmtId="0" fontId="3" fillId="5" borderId="9" xfId="0" applyNumberFormat="1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 applyProtection="1">
      <alignment horizontal="center" vertical="center" textRotation="90" wrapText="1"/>
      <protection locked="0"/>
    </xf>
    <xf numFmtId="0" fontId="8" fillId="3" borderId="14" xfId="0" applyFont="1" applyFill="1" applyBorder="1" applyAlignment="1" applyProtection="1">
      <alignment horizontal="center" vertical="center" textRotation="90" wrapText="1"/>
      <protection locked="0"/>
    </xf>
    <xf numFmtId="0" fontId="8" fillId="3" borderId="0" xfId="0" applyFont="1" applyFill="1" applyBorder="1" applyAlignment="1" applyProtection="1">
      <alignment horizontal="center" vertical="center" textRotation="90" wrapText="1"/>
      <protection locked="0"/>
    </xf>
    <xf numFmtId="0" fontId="8" fillId="0" borderId="14" xfId="0" applyFont="1" applyFill="1" applyBorder="1" applyAlignment="1" applyProtection="1">
      <alignment horizontal="center" vertical="center" textRotation="90" wrapText="1"/>
      <protection locked="0"/>
    </xf>
    <xf numFmtId="0" fontId="8" fillId="0" borderId="0" xfId="0" applyFont="1" applyFill="1" applyBorder="1" applyAlignment="1" applyProtection="1">
      <alignment horizontal="center" vertical="center" textRotation="90" wrapText="1"/>
      <protection locked="0"/>
    </xf>
    <xf numFmtId="0" fontId="8" fillId="4" borderId="1" xfId="0" applyFont="1" applyFill="1" applyBorder="1" applyAlignment="1" applyProtection="1">
      <alignment horizontal="center" vertical="center" textRotation="90" wrapText="1"/>
      <protection locked="0"/>
    </xf>
    <xf numFmtId="0" fontId="8" fillId="4" borderId="14" xfId="0" applyFont="1" applyFill="1" applyBorder="1" applyAlignment="1" applyProtection="1">
      <alignment horizontal="center" vertical="center" textRotation="90" wrapText="1"/>
      <protection locked="0"/>
    </xf>
    <xf numFmtId="0" fontId="8" fillId="4" borderId="0" xfId="0" applyFont="1" applyFill="1" applyBorder="1" applyAlignment="1" applyProtection="1">
      <alignment horizontal="center" vertical="center" textRotation="90" wrapText="1"/>
      <protection locked="0"/>
    </xf>
    <xf numFmtId="0" fontId="0" fillId="0" borderId="10" xfId="0" applyBorder="1" applyAlignment="1">
      <alignment horizontal="center"/>
    </xf>
    <xf numFmtId="0" fontId="8" fillId="0" borderId="7" xfId="0" applyFont="1" applyFill="1" applyBorder="1" applyAlignment="1" applyProtection="1">
      <alignment horizontal="center" vertical="center" textRotation="90" wrapText="1"/>
      <protection locked="0"/>
    </xf>
    <xf numFmtId="14" fontId="20" fillId="0" borderId="1" xfId="0" applyNumberFormat="1" applyFont="1" applyBorder="1" applyAlignment="1">
      <alignment horizontal="center" vertical="center" wrapText="1"/>
    </xf>
    <xf numFmtId="164" fontId="20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/>
    </xf>
    <xf numFmtId="0" fontId="22" fillId="0" borderId="1" xfId="0" applyFont="1" applyBorder="1" applyAlignment="1"/>
    <xf numFmtId="14" fontId="23" fillId="0" borderId="1" xfId="0" applyNumberFormat="1" applyFont="1" applyBorder="1" applyAlignment="1">
      <alignment horizontal="center" vertical="center" wrapText="1"/>
    </xf>
    <xf numFmtId="49" fontId="23" fillId="0" borderId="1" xfId="0" applyNumberFormat="1" applyFont="1" applyBorder="1" applyAlignment="1">
      <alignment horizontal="center" vertical="center" wrapText="1"/>
    </xf>
    <xf numFmtId="14" fontId="23" fillId="0" borderId="1" xfId="0" applyNumberFormat="1" applyFont="1" applyBorder="1" applyAlignment="1">
      <alignment horizontal="center"/>
    </xf>
    <xf numFmtId="49" fontId="23" fillId="0" borderId="1" xfId="0" applyNumberFormat="1" applyFont="1" applyBorder="1" applyAlignment="1">
      <alignment horizontal="center"/>
    </xf>
    <xf numFmtId="0" fontId="23" fillId="0" borderId="1" xfId="0" applyFont="1" applyBorder="1" applyAlignment="1"/>
    <xf numFmtId="0" fontId="23" fillId="0" borderId="1" xfId="0" applyFont="1" applyBorder="1" applyAlignment="1">
      <alignment horizontal="center" wrapText="1"/>
    </xf>
  </cellXfs>
  <cellStyles count="2">
    <cellStyle name="Normal" xfId="0" builtinId="0"/>
    <cellStyle name="Porcentaje" xfId="1" builtinId="5"/>
  </cellStyles>
  <dxfs count="196"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color theme="1"/>
        <name val="Cambria"/>
      </font>
      <fill>
        <patternFill patternType="solid">
          <fgColor rgb="FF92D050"/>
          <bgColor rgb="FF92D050"/>
        </patternFill>
      </fill>
    </dxf>
    <dxf>
      <fill>
        <patternFill patternType="solid">
          <fgColor rgb="FFFFFF00"/>
          <bgColor rgb="FFFFFF00"/>
        </patternFill>
      </fill>
    </dxf>
    <dxf>
      <font>
        <b/>
        <color rgb="FFFFFFFF"/>
      </font>
      <fill>
        <patternFill patternType="solid">
          <fgColor rgb="FFFF0000"/>
          <bgColor rgb="FFFF0000"/>
        </patternFill>
      </fill>
    </dxf>
    <dxf>
      <font>
        <b/>
        <color theme="1"/>
        <name val="Cambria"/>
      </font>
      <fill>
        <patternFill patternType="solid">
          <fgColor rgb="FF92D050"/>
          <bgColor rgb="FF92D050"/>
        </patternFill>
      </fill>
    </dxf>
    <dxf>
      <fill>
        <patternFill patternType="solid">
          <fgColor rgb="FFFFFF00"/>
          <bgColor rgb="FFFFFF00"/>
        </patternFill>
      </fill>
    </dxf>
    <dxf>
      <font>
        <b/>
        <color rgb="FFFFFFFF"/>
      </font>
      <fill>
        <patternFill patternType="solid">
          <fgColor rgb="FFFF0000"/>
          <bgColor rgb="FFFF0000"/>
        </patternFill>
      </fill>
    </dxf>
    <dxf>
      <numFmt numFmtId="2" formatCode="0.00"/>
      <fill>
        <patternFill patternType="solid">
          <fgColor theme="0"/>
          <bgColor theme="0"/>
        </patternFill>
      </fill>
    </dxf>
    <dxf>
      <font>
        <b/>
        <color theme="1"/>
        <name val="Cambria"/>
      </font>
      <fill>
        <patternFill patternType="solid">
          <fgColor rgb="FF92D050"/>
          <bgColor rgb="FF92D050"/>
        </patternFill>
      </fill>
    </dxf>
    <dxf>
      <fill>
        <patternFill patternType="solid">
          <fgColor rgb="FFFFFF00"/>
          <bgColor rgb="FFFFFF00"/>
        </patternFill>
      </fill>
    </dxf>
    <dxf>
      <font>
        <b/>
        <color rgb="FFFFFFFF"/>
      </font>
      <fill>
        <patternFill patternType="solid">
          <fgColor rgb="FFFF0000"/>
          <bgColor rgb="FFFF000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microsoft.com/office/2017/10/relationships/person" Target="persons/perso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</xdr:colOff>
      <xdr:row>0</xdr:row>
      <xdr:rowOff>38100</xdr:rowOff>
    </xdr:from>
    <xdr:to>
      <xdr:col>0</xdr:col>
      <xdr:colOff>1181100</xdr:colOff>
      <xdr:row>2</xdr:row>
      <xdr:rowOff>114300</xdr:rowOff>
    </xdr:to>
    <xdr:pic>
      <xdr:nvPicPr>
        <xdr:cNvPr id="106828" name="Imagen 2">
          <a:extLst>
            <a:ext uri="{FF2B5EF4-FFF2-40B4-BE49-F238E27FC236}">
              <a16:creationId xmlns:a16="http://schemas.microsoft.com/office/drawing/2014/main" id="{00000000-0008-0000-0100-00004CA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38100"/>
          <a:ext cx="1097280" cy="541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91440</xdr:colOff>
      <xdr:row>0</xdr:row>
      <xdr:rowOff>137160</xdr:rowOff>
    </xdr:from>
    <xdr:to>
      <xdr:col>0</xdr:col>
      <xdr:colOff>1188720</xdr:colOff>
      <xdr:row>2</xdr:row>
      <xdr:rowOff>7620</xdr:rowOff>
    </xdr:to>
    <xdr:pic>
      <xdr:nvPicPr>
        <xdr:cNvPr id="97755" name="Imagen 2">
          <a:extLst>
            <a:ext uri="{FF2B5EF4-FFF2-40B4-BE49-F238E27FC236}">
              <a16:creationId xmlns:a16="http://schemas.microsoft.com/office/drawing/2014/main" id="{00000000-0008-0000-0200-0000DB7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" y="137160"/>
          <a:ext cx="1097280" cy="541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144780</xdr:rowOff>
    </xdr:from>
    <xdr:to>
      <xdr:col>0</xdr:col>
      <xdr:colOff>1219200</xdr:colOff>
      <xdr:row>2</xdr:row>
      <xdr:rowOff>114300</xdr:rowOff>
    </xdr:to>
    <xdr:pic>
      <xdr:nvPicPr>
        <xdr:cNvPr id="111726" name="Imagen 4">
          <a:extLst>
            <a:ext uri="{FF2B5EF4-FFF2-40B4-BE49-F238E27FC236}">
              <a16:creationId xmlns:a16="http://schemas.microsoft.com/office/drawing/2014/main" id="{00000000-0008-0000-0300-00006EB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44780"/>
          <a:ext cx="1104900" cy="640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</xdr:colOff>
      <xdr:row>0</xdr:row>
      <xdr:rowOff>129540</xdr:rowOff>
    </xdr:from>
    <xdr:to>
      <xdr:col>0</xdr:col>
      <xdr:colOff>1257300</xdr:colOff>
      <xdr:row>2</xdr:row>
      <xdr:rowOff>99060</xdr:rowOff>
    </xdr:to>
    <xdr:pic>
      <xdr:nvPicPr>
        <xdr:cNvPr id="72535" name="Imagen 2">
          <a:extLst>
            <a:ext uri="{FF2B5EF4-FFF2-40B4-BE49-F238E27FC236}">
              <a16:creationId xmlns:a16="http://schemas.microsoft.com/office/drawing/2014/main" id="{00000000-0008-0000-0400-0000571B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129540"/>
          <a:ext cx="1173480" cy="640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</xdr:colOff>
      <xdr:row>0</xdr:row>
      <xdr:rowOff>152400</xdr:rowOff>
    </xdr:from>
    <xdr:to>
      <xdr:col>0</xdr:col>
      <xdr:colOff>1196340</xdr:colOff>
      <xdr:row>2</xdr:row>
      <xdr:rowOff>121920</xdr:rowOff>
    </xdr:to>
    <xdr:pic>
      <xdr:nvPicPr>
        <xdr:cNvPr id="113753" name="Imagen 3">
          <a:extLst>
            <a:ext uri="{FF2B5EF4-FFF2-40B4-BE49-F238E27FC236}">
              <a16:creationId xmlns:a16="http://schemas.microsoft.com/office/drawing/2014/main" id="{00000000-0008-0000-0500-000059B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" y="152400"/>
          <a:ext cx="1173480" cy="640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68580</xdr:colOff>
      <xdr:row>0</xdr:row>
      <xdr:rowOff>68580</xdr:rowOff>
    </xdr:from>
    <xdr:to>
      <xdr:col>0</xdr:col>
      <xdr:colOff>1242060</xdr:colOff>
      <xdr:row>2</xdr:row>
      <xdr:rowOff>152400</xdr:rowOff>
    </xdr:to>
    <xdr:pic>
      <xdr:nvPicPr>
        <xdr:cNvPr id="112740" name="Imagen 3">
          <a:extLst>
            <a:ext uri="{FF2B5EF4-FFF2-40B4-BE49-F238E27FC236}">
              <a16:creationId xmlns:a16="http://schemas.microsoft.com/office/drawing/2014/main" id="{00000000-0008-0000-0600-000064B8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" y="68580"/>
          <a:ext cx="1173480" cy="754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</xdr:colOff>
      <xdr:row>0</xdr:row>
      <xdr:rowOff>129540</xdr:rowOff>
    </xdr:from>
    <xdr:to>
      <xdr:col>0</xdr:col>
      <xdr:colOff>1303020</xdr:colOff>
      <xdr:row>2</xdr:row>
      <xdr:rowOff>99060</xdr:rowOff>
    </xdr:to>
    <xdr:pic>
      <xdr:nvPicPr>
        <xdr:cNvPr id="98998" name="Imagen 3">
          <a:extLst>
            <a:ext uri="{FF2B5EF4-FFF2-40B4-BE49-F238E27FC236}">
              <a16:creationId xmlns:a16="http://schemas.microsoft.com/office/drawing/2014/main" id="{00000000-0008-0000-0700-0000B68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" y="129540"/>
          <a:ext cx="1173480" cy="640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236220</xdr:colOff>
      <xdr:row>0</xdr:row>
      <xdr:rowOff>144780</xdr:rowOff>
    </xdr:from>
    <xdr:to>
      <xdr:col>0</xdr:col>
      <xdr:colOff>1447800</xdr:colOff>
      <xdr:row>2</xdr:row>
      <xdr:rowOff>114300</xdr:rowOff>
    </xdr:to>
    <xdr:pic>
      <xdr:nvPicPr>
        <xdr:cNvPr id="102054" name="Imagen 3">
          <a:extLst>
            <a:ext uri="{FF2B5EF4-FFF2-40B4-BE49-F238E27FC236}">
              <a16:creationId xmlns:a16="http://schemas.microsoft.com/office/drawing/2014/main" id="{00000000-0008-0000-0800-0000A68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220" y="144780"/>
          <a:ext cx="1211580" cy="640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68580</xdr:colOff>
      <xdr:row>0</xdr:row>
      <xdr:rowOff>91440</xdr:rowOff>
    </xdr:from>
    <xdr:to>
      <xdr:col>0</xdr:col>
      <xdr:colOff>1280160</xdr:colOff>
      <xdr:row>2</xdr:row>
      <xdr:rowOff>60960</xdr:rowOff>
    </xdr:to>
    <xdr:pic>
      <xdr:nvPicPr>
        <xdr:cNvPr id="109686" name="Imagen 3">
          <a:extLst>
            <a:ext uri="{FF2B5EF4-FFF2-40B4-BE49-F238E27FC236}">
              <a16:creationId xmlns:a16="http://schemas.microsoft.com/office/drawing/2014/main" id="{00000000-0008-0000-0900-000076A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" y="91440"/>
          <a:ext cx="1211580" cy="640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60960</xdr:rowOff>
    </xdr:from>
    <xdr:to>
      <xdr:col>0</xdr:col>
      <xdr:colOff>1295400</xdr:colOff>
      <xdr:row>2</xdr:row>
      <xdr:rowOff>68580</xdr:rowOff>
    </xdr:to>
    <xdr:pic>
      <xdr:nvPicPr>
        <xdr:cNvPr id="108676" name="Imagen 3">
          <a:extLst>
            <a:ext uri="{FF2B5EF4-FFF2-40B4-BE49-F238E27FC236}">
              <a16:creationId xmlns:a16="http://schemas.microsoft.com/office/drawing/2014/main" id="{00000000-0008-0000-0A00-000084A8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960"/>
          <a:ext cx="1295400" cy="6781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</xdr:colOff>
      <xdr:row>0</xdr:row>
      <xdr:rowOff>91440</xdr:rowOff>
    </xdr:from>
    <xdr:to>
      <xdr:col>0</xdr:col>
      <xdr:colOff>1356360</xdr:colOff>
      <xdr:row>2</xdr:row>
      <xdr:rowOff>99060</xdr:rowOff>
    </xdr:to>
    <xdr:pic>
      <xdr:nvPicPr>
        <xdr:cNvPr id="103106" name="Imagen 3">
          <a:extLst>
            <a:ext uri="{FF2B5EF4-FFF2-40B4-BE49-F238E27FC236}">
              <a16:creationId xmlns:a16="http://schemas.microsoft.com/office/drawing/2014/main" id="{00000000-0008-0000-0B00-0000C29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" y="91440"/>
          <a:ext cx="1295400" cy="6781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99060</xdr:rowOff>
    </xdr:from>
    <xdr:to>
      <xdr:col>0</xdr:col>
      <xdr:colOff>1371600</xdr:colOff>
      <xdr:row>2</xdr:row>
      <xdr:rowOff>106680</xdr:rowOff>
    </xdr:to>
    <xdr:pic>
      <xdr:nvPicPr>
        <xdr:cNvPr id="104140" name="Imagen 3">
          <a:extLst>
            <a:ext uri="{FF2B5EF4-FFF2-40B4-BE49-F238E27FC236}">
              <a16:creationId xmlns:a16="http://schemas.microsoft.com/office/drawing/2014/main" id="{00000000-0008-0000-0C00-0000CC9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99060"/>
          <a:ext cx="1295400" cy="6781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53340</xdr:colOff>
      <xdr:row>0</xdr:row>
      <xdr:rowOff>76200</xdr:rowOff>
    </xdr:from>
    <xdr:to>
      <xdr:col>0</xdr:col>
      <xdr:colOff>1348740</xdr:colOff>
      <xdr:row>2</xdr:row>
      <xdr:rowOff>83820</xdr:rowOff>
    </xdr:to>
    <xdr:pic>
      <xdr:nvPicPr>
        <xdr:cNvPr id="107678" name="Imagen 3">
          <a:extLst>
            <a:ext uri="{FF2B5EF4-FFF2-40B4-BE49-F238E27FC236}">
              <a16:creationId xmlns:a16="http://schemas.microsoft.com/office/drawing/2014/main" id="{00000000-0008-0000-0D00-00009EA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" y="76200"/>
          <a:ext cx="1295400" cy="6781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175260</xdr:colOff>
      <xdr:row>0</xdr:row>
      <xdr:rowOff>91440</xdr:rowOff>
    </xdr:from>
    <xdr:to>
      <xdr:col>0</xdr:col>
      <xdr:colOff>1470660</xdr:colOff>
      <xdr:row>2</xdr:row>
      <xdr:rowOff>99060</xdr:rowOff>
    </xdr:to>
    <xdr:pic>
      <xdr:nvPicPr>
        <xdr:cNvPr id="101099" name="Imagen 3">
          <a:extLst>
            <a:ext uri="{FF2B5EF4-FFF2-40B4-BE49-F238E27FC236}">
              <a16:creationId xmlns:a16="http://schemas.microsoft.com/office/drawing/2014/main" id="{00000000-0008-0000-0E00-0000EB8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" y="91440"/>
          <a:ext cx="1295400" cy="6781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</xdr:colOff>
      <xdr:row>0</xdr:row>
      <xdr:rowOff>198120</xdr:rowOff>
    </xdr:from>
    <xdr:to>
      <xdr:col>0</xdr:col>
      <xdr:colOff>1432560</xdr:colOff>
      <xdr:row>2</xdr:row>
      <xdr:rowOff>205740</xdr:rowOff>
    </xdr:to>
    <xdr:pic>
      <xdr:nvPicPr>
        <xdr:cNvPr id="105182" name="Imagen 3">
          <a:extLst>
            <a:ext uri="{FF2B5EF4-FFF2-40B4-BE49-F238E27FC236}">
              <a16:creationId xmlns:a16="http://schemas.microsoft.com/office/drawing/2014/main" id="{00000000-0008-0000-0F00-0000DE9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" y="198120"/>
          <a:ext cx="1295400" cy="6781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68580</xdr:colOff>
      <xdr:row>0</xdr:row>
      <xdr:rowOff>121920</xdr:rowOff>
    </xdr:from>
    <xdr:to>
      <xdr:col>0</xdr:col>
      <xdr:colOff>1363980</xdr:colOff>
      <xdr:row>2</xdr:row>
      <xdr:rowOff>129540</xdr:rowOff>
    </xdr:to>
    <xdr:pic>
      <xdr:nvPicPr>
        <xdr:cNvPr id="106211" name="Imagen 3">
          <a:extLst>
            <a:ext uri="{FF2B5EF4-FFF2-40B4-BE49-F238E27FC236}">
              <a16:creationId xmlns:a16="http://schemas.microsoft.com/office/drawing/2014/main" id="{00000000-0008-0000-1000-0000E39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" y="121920"/>
          <a:ext cx="1295400" cy="6781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</xdr:colOff>
      <xdr:row>0</xdr:row>
      <xdr:rowOff>83820</xdr:rowOff>
    </xdr:from>
    <xdr:to>
      <xdr:col>0</xdr:col>
      <xdr:colOff>1432560</xdr:colOff>
      <xdr:row>2</xdr:row>
      <xdr:rowOff>91440</xdr:rowOff>
    </xdr:to>
    <xdr:pic>
      <xdr:nvPicPr>
        <xdr:cNvPr id="110733" name="Imagen 3">
          <a:extLst>
            <a:ext uri="{FF2B5EF4-FFF2-40B4-BE49-F238E27FC236}">
              <a16:creationId xmlns:a16="http://schemas.microsoft.com/office/drawing/2014/main" id="{00000000-0008-0000-1100-00008DB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" y="83820"/>
          <a:ext cx="1295400" cy="6781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ola-gonzalez/Downloads/Matriz%20de%20Impacto%20Ambiental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CV"/>
      <sheetName val="CONTROL DE CAMBIOS"/>
      <sheetName val="PLANEACION INSTITUCIONAL"/>
      <sheetName val="DIRECCIONAMIENTO ESTRAT TIC"/>
      <sheetName val="RELACIONAMIENTO INSTITUC"/>
      <sheetName val="PLANIFICACION AMBIENTAL SOST"/>
      <sheetName val="DESARROLLO AMBIENTAL"/>
      <sheetName val="AUTORIZACIONES, PERM Y LIC"/>
      <sheetName val="CONTROL, SEGUIM VIG Y SAN"/>
      <sheetName val="GESTION ADMINISTRATIVA"/>
      <sheetName val="SERVICIO AL CIUDADANO"/>
      <sheetName val="GESTION FINANCIERA"/>
      <sheetName val="GESTION DE TALENTO HUMANO"/>
      <sheetName val="GESTION DE INGRESOS"/>
      <sheetName val="GESTION DE CONTRATACION"/>
      <sheetName val="DEFENSA JURIDICA"/>
      <sheetName val="GESTION SOPORTE TIC"/>
      <sheetName val="GESTION DOCUMENTAL"/>
      <sheetName val="EVALUACION INSTITUCIONAL.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MARIO ALEJANDRO" id="{1DBEB5C0-BE48-4F57-B545-A12064E154BA}" userId="S::magutierrezgo@ut.edu.co::b9b375c6-cf79-4ac7-a49a-fbf66a1fedd0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E8" dT="2024-11-21T19:10:04.63" personId="{1DBEB5C0-BE48-4F57-B545-A12064E154BA}" id="{8F71AF77-5628-4F50-9CFE-49FAAE8B927A}">
    <text>Normales</text>
  </threadedComment>
  <threadedComment ref="F8" dT="2024-11-21T19:10:12.59" personId="{1DBEB5C0-BE48-4F57-B545-A12064E154BA}" id="{115CEBF6-61C9-48D9-9124-E03C152776D5}">
    <text>ANORMALES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ACB860AC-3ACE-4D35-9051-F0FDB8DFFC5E}">
    <text>Normales</text>
  </threadedComment>
  <threadedComment ref="F7" dT="2024-11-21T19:10:12.59" personId="{1DBEB5C0-BE48-4F57-B545-A12064E154BA}" id="{DCEFA25F-A526-4E15-BF6F-9336A519C9A3}">
    <text>ANORMALES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5B93142A-4F45-41F4-8E25-D9E8C7A16037}">
    <text>Normales</text>
  </threadedComment>
  <threadedComment ref="F7" dT="2024-11-21T19:10:12.59" personId="{1DBEB5C0-BE48-4F57-B545-A12064E154BA}" id="{0428ECC1-AC4E-4176-97DD-1F74763DA12E}">
    <text>ANORMALES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463032F7-5AFF-4F2C-B0B0-DD1A4B7955D8}">
    <text>Normales</text>
  </threadedComment>
  <threadedComment ref="F7" dT="2024-11-21T19:10:12.59" personId="{1DBEB5C0-BE48-4F57-B545-A12064E154BA}" id="{11BC3613-75F2-4FF2-946E-69FB2FAEE79D}">
    <text>ANORMALES</text>
  </threadedComment>
</ThreadedComments>
</file>

<file path=xl/threadedComments/threadedComment5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FD4F8102-6B2E-4DE7-B6FE-373FFF9EC7B0}">
    <text>Normales</text>
  </threadedComment>
  <threadedComment ref="F7" dT="2024-11-21T19:10:12.59" personId="{1DBEB5C0-BE48-4F57-B545-A12064E154BA}" id="{DB6474B7-BF62-436F-BDA0-30530E8364AE}">
    <text>ANORMALES</text>
  </threadedComment>
</ThreadedComments>
</file>

<file path=xl/threadedComments/threadedComment6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84CA04F4-6F03-458B-A42D-791D3614DDCE}">
    <text>Normales</text>
  </threadedComment>
  <threadedComment ref="F7" dT="2024-11-21T19:10:12.59" personId="{1DBEB5C0-BE48-4F57-B545-A12064E154BA}" id="{E2CA5C22-0DA7-4E70-A91E-B63AB8DC2AF0}">
    <text>ANORMALES</text>
  </threadedComment>
</ThreadedComments>
</file>

<file path=xl/threadedComments/threadedComment7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463A1B35-23DC-4511-B669-6BA7A8939226}">
    <text>Normales</text>
  </threadedComment>
  <threadedComment ref="F7" dT="2024-11-21T19:10:12.59" personId="{1DBEB5C0-BE48-4F57-B545-A12064E154BA}" id="{0A13E3A0-DFFE-4305-A7E5-1EDC0EFDEF95}">
    <text>ANORMALES</text>
  </threadedComment>
</ThreadedComments>
</file>

<file path=xl/threadedComments/threadedComment8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E874573F-F6FF-42ED-B336-D4097CF825CF}">
    <text>Normales</text>
  </threadedComment>
  <threadedComment ref="F7" dT="2024-11-21T19:10:12.59" personId="{1DBEB5C0-BE48-4F57-B545-A12064E154BA}" id="{32302CC6-BA37-4966-9395-BF58A623329B}">
    <text>ANORMALES</text>
  </threadedComment>
</ThreadedComments>
</file>

<file path=xl/threadedComments/threadedComment9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7C92A369-B834-4285-8945-01F2FAA36840}">
    <text>Normales</text>
  </threadedComment>
  <threadedComment ref="F7" dT="2024-11-21T19:10:12.59" personId="{1DBEB5C0-BE48-4F57-B545-A12064E154BA}" id="{5F1AD61F-412C-41C6-B7FC-3D951A3402C4}">
    <text>ANORMALES</text>
  </threadedComment>
</ThreadedComments>
</file>

<file path=xl/threadedComments/threadedComment10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554380CB-8A36-4441-BCC2-BED279788312}">
    <text>Normales</text>
  </threadedComment>
  <threadedComment ref="F7" dT="2024-11-21T19:10:12.59" personId="{1DBEB5C0-BE48-4F57-B545-A12064E154BA}" id="{669E7285-5D76-46B9-A67A-502DDE529847}">
    <text>ANORMALES</text>
  </threadedComment>
</ThreadedComments>
</file>

<file path=xl/threadedComments/threadedComment11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6EF57CA5-FC88-459D-A38A-58494DDE4E64}">
    <text>Normales</text>
  </threadedComment>
  <threadedComment ref="F7" dT="2024-11-21T19:10:12.59" personId="{1DBEB5C0-BE48-4F57-B545-A12064E154BA}" id="{16E1E1F9-FCCC-4460-9FCE-5D1B6AD80D65}">
    <text>ANORMALES</text>
  </threadedComment>
</ThreadedComments>
</file>

<file path=xl/threadedComments/threadedComment12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7BA9C09B-8368-4433-BCFF-F1373FA1CE73}">
    <text>Normales</text>
  </threadedComment>
  <threadedComment ref="F7" dT="2024-11-21T19:10:12.59" personId="{1DBEB5C0-BE48-4F57-B545-A12064E154BA}" id="{F3E4168E-FB18-411A-B081-B4F4D4081D0C}">
    <text>ANORMALES</text>
  </threadedComment>
</ThreadedComments>
</file>

<file path=xl/threadedComments/threadedComment13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D42C6CEA-A6C0-49ED-B43C-873514526621}">
    <text>Normales</text>
  </threadedComment>
  <threadedComment ref="F7" dT="2024-11-21T19:10:12.59" personId="{1DBEB5C0-BE48-4F57-B545-A12064E154BA}" id="{9C59C5F5-283E-4F5C-A5D0-3E96F87CFC46}">
    <text>ANORMALES</text>
  </threadedComment>
</ThreadedComments>
</file>

<file path=xl/threadedComments/threadedComment14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87EC716B-F7C3-4246-91FF-AE6016E0F1F4}">
    <text>Normales</text>
  </threadedComment>
  <threadedComment ref="F7" dT="2024-11-21T19:10:12.59" personId="{1DBEB5C0-BE48-4F57-B545-A12064E154BA}" id="{DE27E9C3-56DF-465B-811C-A906D9F6182F}">
    <text>ANORMALES</text>
  </threadedComment>
</ThreadedComments>
</file>

<file path=xl/threadedComments/threadedComment15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A306F069-EB25-4108-8A5E-1A8C818C8A79}">
    <text>Normales</text>
  </threadedComment>
  <threadedComment ref="F7" dT="2024-11-21T19:10:12.59" personId="{1DBEB5C0-BE48-4F57-B545-A12064E154BA}" id="{CD83E442-5789-4375-8C3D-7FF2629FA9C8}">
    <text>ANORMALES</text>
  </threadedComment>
</ThreadedComments>
</file>

<file path=xl/threadedComments/threadedComment16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B940EA2B-7DB4-4C93-ABC5-15969BC0D0CA}">
    <text>Normales</text>
  </threadedComment>
  <threadedComment ref="F7" dT="2024-11-21T19:10:12.59" personId="{1DBEB5C0-BE48-4F57-B545-A12064E154BA}" id="{D696CAFC-8819-4F9E-BDA3-30C1D86242DA}">
    <text>ANORMALES</text>
  </threadedComment>
</ThreadedComments>
</file>

<file path=xl/threadedComments/threadedComment17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62DFAA07-ADFD-4B11-AC02-EDB9D6DA84E9}">
    <text>Normales</text>
  </threadedComment>
  <threadedComment ref="F7" dT="2024-11-21T19:10:12.59" personId="{1DBEB5C0-BE48-4F57-B545-A12064E154BA}" id="{5BC42AE6-2030-4583-BEC8-C74F7FE199B0}">
    <text>ANORMALES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microsoft.com/office/2017/10/relationships/threadedComment" Target="../threadedComments/threadedComment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microsoft.com/office/2017/10/relationships/threadedComment" Target="../threadedComments/threadedComment2.xml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microsoft.com/office/2017/10/relationships/threadedComment" Target="../threadedComments/threadedComment3.xml"/><Relationship Id="rId4" Type="http://schemas.openxmlformats.org/officeDocument/2006/relationships/comments" Target="../comments3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microsoft.com/office/2017/10/relationships/threadedComment" Target="../threadedComments/threadedComment4.xml"/><Relationship Id="rId4" Type="http://schemas.openxmlformats.org/officeDocument/2006/relationships/comments" Target="../comments4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5" Type="http://schemas.microsoft.com/office/2017/10/relationships/threadedComment" Target="../threadedComments/threadedComment5.xml"/><Relationship Id="rId4" Type="http://schemas.openxmlformats.org/officeDocument/2006/relationships/comments" Target="../comments5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6.xml"/><Relationship Id="rId4" Type="http://schemas.microsoft.com/office/2017/10/relationships/threadedComment" Target="../threadedComments/threadedComment6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7.xml"/><Relationship Id="rId4" Type="http://schemas.microsoft.com/office/2017/10/relationships/threadedComment" Target="../threadedComments/threadedComment7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5" Type="http://schemas.microsoft.com/office/2017/10/relationships/threadedComment" Target="../threadedComments/threadedComment8.xml"/><Relationship Id="rId4" Type="http://schemas.openxmlformats.org/officeDocument/2006/relationships/comments" Target="../comments8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drawing" Target="../drawings/drawing9.xml"/><Relationship Id="rId4" Type="http://schemas.microsoft.com/office/2017/10/relationships/threadedComment" Target="../threadedComments/threadedComment9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drawing" Target="../drawings/drawing10.xml"/><Relationship Id="rId4" Type="http://schemas.microsoft.com/office/2017/10/relationships/threadedComment" Target="../threadedComments/threadedComment10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1.xml"/><Relationship Id="rId2" Type="http://schemas.openxmlformats.org/officeDocument/2006/relationships/vmlDrawing" Target="../drawings/vmlDrawing11.vml"/><Relationship Id="rId1" Type="http://schemas.openxmlformats.org/officeDocument/2006/relationships/drawing" Target="../drawings/drawing11.xml"/><Relationship Id="rId4" Type="http://schemas.microsoft.com/office/2017/10/relationships/threadedComment" Target="../threadedComments/threadedComment11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drawing" Target="../drawings/drawing12.xml"/><Relationship Id="rId4" Type="http://schemas.microsoft.com/office/2017/10/relationships/threadedComment" Target="../threadedComments/threadedComment12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7.bin"/><Relationship Id="rId5" Type="http://schemas.microsoft.com/office/2017/10/relationships/threadedComment" Target="../threadedComments/threadedComment13.xml"/><Relationship Id="rId4" Type="http://schemas.openxmlformats.org/officeDocument/2006/relationships/comments" Target="../comments13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8.bin"/><Relationship Id="rId5" Type="http://schemas.microsoft.com/office/2017/10/relationships/threadedComment" Target="../threadedComments/threadedComment14.xml"/><Relationship Id="rId4" Type="http://schemas.openxmlformats.org/officeDocument/2006/relationships/comments" Target="../comments14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5.xml"/><Relationship Id="rId2" Type="http://schemas.openxmlformats.org/officeDocument/2006/relationships/vmlDrawing" Target="../drawings/vmlDrawing15.vml"/><Relationship Id="rId1" Type="http://schemas.openxmlformats.org/officeDocument/2006/relationships/drawing" Target="../drawings/drawing15.xml"/><Relationship Id="rId4" Type="http://schemas.microsoft.com/office/2017/10/relationships/threadedComment" Target="../threadedComments/threadedComment15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6.xml"/><Relationship Id="rId2" Type="http://schemas.openxmlformats.org/officeDocument/2006/relationships/vmlDrawing" Target="../drawings/vmlDrawing16.vml"/><Relationship Id="rId1" Type="http://schemas.openxmlformats.org/officeDocument/2006/relationships/drawing" Target="../drawings/drawing16.xml"/><Relationship Id="rId4" Type="http://schemas.microsoft.com/office/2017/10/relationships/threadedComment" Target="../threadedComments/threadedComment16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9.bin"/><Relationship Id="rId5" Type="http://schemas.microsoft.com/office/2017/10/relationships/threadedComment" Target="../threadedComments/threadedComment17.xml"/><Relationship Id="rId4" Type="http://schemas.openxmlformats.org/officeDocument/2006/relationships/comments" Target="../comments1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9"/>
  <sheetViews>
    <sheetView workbookViewId="0">
      <selection activeCell="C4" sqref="C4"/>
    </sheetView>
  </sheetViews>
  <sheetFormatPr baseColWidth="10" defaultRowHeight="13.2" x14ac:dyDescent="0.25"/>
  <cols>
    <col min="1" max="1" width="3.109375" customWidth="1"/>
    <col min="2" max="2" width="34.77734375" customWidth="1"/>
    <col min="3" max="3" width="38.77734375" customWidth="1"/>
    <col min="4" max="4" width="14.88671875" customWidth="1"/>
    <col min="5" max="5" width="13.6640625" customWidth="1"/>
    <col min="6" max="6" width="13.109375" customWidth="1"/>
    <col min="7" max="7" width="12.33203125" customWidth="1"/>
  </cols>
  <sheetData>
    <row r="2" spans="2:7" ht="13.2" customHeight="1" x14ac:dyDescent="0.25">
      <c r="B2" s="85" t="s">
        <v>227</v>
      </c>
      <c r="C2" s="85"/>
      <c r="D2" s="85"/>
      <c r="E2" s="85"/>
      <c r="F2" s="85"/>
      <c r="G2" s="85"/>
    </row>
    <row r="3" spans="2:7" ht="13.2" customHeight="1" x14ac:dyDescent="0.25">
      <c r="B3" s="85"/>
      <c r="C3" s="85"/>
      <c r="D3" s="85"/>
      <c r="E3" s="85"/>
      <c r="F3" s="85"/>
      <c r="G3" s="85"/>
    </row>
    <row r="4" spans="2:7" ht="102" customHeight="1" x14ac:dyDescent="0.25">
      <c r="B4" s="71" t="s">
        <v>238</v>
      </c>
      <c r="C4" s="64" t="s">
        <v>229</v>
      </c>
      <c r="D4" s="65"/>
      <c r="E4" s="65"/>
      <c r="F4" s="65"/>
      <c r="G4" s="65"/>
    </row>
    <row r="5" spans="2:7" ht="118.8" x14ac:dyDescent="0.25">
      <c r="B5" s="72" t="s">
        <v>239</v>
      </c>
      <c r="C5" s="69" t="s">
        <v>241</v>
      </c>
      <c r="D5" s="66" t="s">
        <v>233</v>
      </c>
      <c r="E5" s="68" t="s">
        <v>230</v>
      </c>
      <c r="F5" s="68" t="s">
        <v>231</v>
      </c>
      <c r="G5" s="68" t="s">
        <v>232</v>
      </c>
    </row>
    <row r="6" spans="2:7" ht="41.4" x14ac:dyDescent="0.25">
      <c r="B6" s="73" t="s">
        <v>240</v>
      </c>
      <c r="C6" s="75" t="s">
        <v>274</v>
      </c>
      <c r="D6" s="67"/>
      <c r="E6" s="65"/>
      <c r="F6" s="65"/>
      <c r="G6" s="65"/>
    </row>
    <row r="7" spans="2:7" ht="27.6" x14ac:dyDescent="0.25">
      <c r="B7" s="74" t="s">
        <v>237</v>
      </c>
      <c r="C7" s="64" t="s">
        <v>234</v>
      </c>
      <c r="D7" s="67"/>
      <c r="E7" s="65"/>
      <c r="F7" s="65"/>
      <c r="G7" s="65"/>
    </row>
    <row r="8" spans="2:7" ht="41.4" x14ac:dyDescent="0.25">
      <c r="B8" s="74" t="s">
        <v>236</v>
      </c>
      <c r="C8" s="70" t="s">
        <v>235</v>
      </c>
      <c r="D8" s="67"/>
      <c r="E8" s="65"/>
      <c r="F8" s="65"/>
      <c r="G8" s="65"/>
    </row>
    <row r="9" spans="2:7" ht="13.8" x14ac:dyDescent="0.25">
      <c r="B9" s="63"/>
    </row>
  </sheetData>
  <mergeCells count="1">
    <mergeCell ref="B2:G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6"/>
  <sheetViews>
    <sheetView tabSelected="1" workbookViewId="0">
      <selection activeCell="J6" sqref="J6"/>
    </sheetView>
  </sheetViews>
  <sheetFormatPr baseColWidth="10" defaultRowHeight="13.2" x14ac:dyDescent="0.25"/>
  <cols>
    <col min="1" max="1" width="33.5546875" customWidth="1"/>
    <col min="3" max="3" width="26.5546875" customWidth="1"/>
  </cols>
  <sheetData>
    <row r="3" spans="1:4" ht="13.8" x14ac:dyDescent="0.25">
      <c r="A3" s="83" t="s">
        <v>313</v>
      </c>
      <c r="B3" s="83" t="s">
        <v>314</v>
      </c>
      <c r="C3" s="83" t="s">
        <v>315</v>
      </c>
      <c r="D3" s="84" t="s">
        <v>316</v>
      </c>
    </row>
    <row r="4" spans="1:4" ht="45" x14ac:dyDescent="0.25">
      <c r="A4" s="152">
        <v>45230</v>
      </c>
      <c r="B4" s="153">
        <v>0</v>
      </c>
      <c r="C4" s="154" t="s">
        <v>309</v>
      </c>
      <c r="D4" s="155"/>
    </row>
    <row r="5" spans="1:4" ht="90" x14ac:dyDescent="0.25">
      <c r="A5" s="157">
        <v>45573</v>
      </c>
      <c r="B5" s="158" t="s">
        <v>310</v>
      </c>
      <c r="C5" s="162" t="s">
        <v>317</v>
      </c>
      <c r="D5" s="156"/>
    </row>
    <row r="6" spans="1:4" ht="60" x14ac:dyDescent="0.25">
      <c r="A6" s="159">
        <v>45918</v>
      </c>
      <c r="B6" s="160" t="s">
        <v>311</v>
      </c>
      <c r="C6" s="162" t="s">
        <v>312</v>
      </c>
      <c r="D6" s="16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50"/>
  <sheetViews>
    <sheetView zoomScale="115" zoomScaleNormal="115" workbookViewId="0">
      <selection activeCell="A4" sqref="A4:XFD4"/>
    </sheetView>
  </sheetViews>
  <sheetFormatPr baseColWidth="10" defaultRowHeight="13.2" x14ac:dyDescent="0.25"/>
  <cols>
    <col min="1" max="1" width="17.6640625" customWidth="1"/>
    <col min="2" max="2" width="13" bestFit="1" customWidth="1"/>
    <col min="3" max="3" width="21.44140625" customWidth="1"/>
    <col min="4" max="4" width="27.88671875" customWidth="1"/>
    <col min="5" max="5" width="4.109375" bestFit="1" customWidth="1"/>
    <col min="6" max="6" width="5.109375" bestFit="1" customWidth="1"/>
    <col min="7" max="7" width="2.6640625" bestFit="1" customWidth="1"/>
    <col min="8" max="8" width="21.6640625" bestFit="1" customWidth="1"/>
    <col min="9" max="9" width="29.88671875" bestFit="1" customWidth="1"/>
    <col min="10" max="10" width="11.33203125" bestFit="1" customWidth="1"/>
    <col min="11" max="11" width="25.109375" customWidth="1"/>
    <col min="12" max="12" width="21.33203125" customWidth="1"/>
    <col min="13" max="13" width="16.109375" style="50" customWidth="1"/>
    <col min="14" max="14" width="12" bestFit="1" customWidth="1"/>
    <col min="15" max="15" width="7.44140625" bestFit="1" customWidth="1"/>
    <col min="16" max="16" width="9.33203125" bestFit="1" customWidth="1"/>
    <col min="17" max="17" width="11.44140625" bestFit="1" customWidth="1"/>
    <col min="18" max="18" width="9.6640625" bestFit="1" customWidth="1"/>
    <col min="19" max="19" width="20.6640625" bestFit="1" customWidth="1"/>
    <col min="20" max="20" width="15.6640625" customWidth="1"/>
    <col min="21" max="21" width="22.109375" customWidth="1"/>
    <col min="22" max="22" width="18.33203125" customWidth="1"/>
    <col min="23" max="23" width="24.88671875" customWidth="1"/>
    <col min="24" max="24" width="8.33203125" customWidth="1"/>
    <col min="25" max="25" width="6.6640625" customWidth="1"/>
    <col min="26" max="26" width="15.88671875" bestFit="1" customWidth="1"/>
    <col min="27" max="32" width="8" customWidth="1"/>
  </cols>
  <sheetData>
    <row r="1" spans="1:32" ht="22.8" x14ac:dyDescent="0.4">
      <c r="A1" s="101"/>
      <c r="B1" s="102" t="s">
        <v>19</v>
      </c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4"/>
      <c r="AA1" s="105" t="s">
        <v>15</v>
      </c>
      <c r="AB1" s="106"/>
      <c r="AC1" s="106"/>
      <c r="AD1" s="107" t="s">
        <v>139</v>
      </c>
      <c r="AE1" s="107"/>
      <c r="AF1" s="107"/>
    </row>
    <row r="2" spans="1:32" ht="13.8" x14ac:dyDescent="0.25">
      <c r="A2" s="101"/>
      <c r="B2" s="108" t="s">
        <v>16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10"/>
      <c r="AA2" s="114" t="s">
        <v>140</v>
      </c>
      <c r="AB2" s="115"/>
      <c r="AC2" s="105"/>
      <c r="AD2" s="116">
        <v>1</v>
      </c>
      <c r="AE2" s="117"/>
      <c r="AF2" s="118"/>
    </row>
    <row r="3" spans="1:32" ht="13.8" x14ac:dyDescent="0.25">
      <c r="A3" s="101"/>
      <c r="B3" s="111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3"/>
      <c r="AA3" s="105" t="s">
        <v>17</v>
      </c>
      <c r="AB3" s="106"/>
      <c r="AC3" s="106"/>
      <c r="AD3" s="119" t="s">
        <v>18</v>
      </c>
      <c r="AE3" s="119"/>
      <c r="AF3" s="119"/>
    </row>
    <row r="4" spans="1:32" ht="7.8" customHeight="1" x14ac:dyDescent="0.25">
      <c r="A4" s="27"/>
      <c r="B4" s="3"/>
      <c r="C4" s="3"/>
      <c r="D4" s="3"/>
      <c r="E4" s="11"/>
      <c r="F4" s="11"/>
      <c r="G4" s="11"/>
      <c r="H4" s="3"/>
      <c r="I4" s="3"/>
      <c r="J4" s="3"/>
      <c r="K4" s="3"/>
      <c r="L4" s="3"/>
      <c r="M4" s="49"/>
      <c r="N4" s="14" t="s">
        <v>77</v>
      </c>
      <c r="O4" s="3"/>
      <c r="P4" s="11"/>
      <c r="Q4" s="11"/>
      <c r="R4" s="11"/>
      <c r="S4" s="11"/>
      <c r="T4" s="3"/>
      <c r="U4" s="16"/>
      <c r="V4" s="5"/>
      <c r="W4" s="27"/>
      <c r="X4" s="27"/>
      <c r="Y4" s="27"/>
      <c r="Z4" s="41"/>
      <c r="AA4" s="27"/>
      <c r="AB4" s="27"/>
      <c r="AC4" s="27"/>
      <c r="AD4" s="27"/>
      <c r="AE4" s="27"/>
      <c r="AF4" s="27"/>
    </row>
    <row r="5" spans="1:32" ht="21" x14ac:dyDescent="0.25">
      <c r="A5" s="99" t="s">
        <v>20</v>
      </c>
      <c r="B5" s="99"/>
      <c r="C5" s="99"/>
      <c r="D5" s="99"/>
      <c r="E5" s="99"/>
      <c r="F5" s="99"/>
      <c r="G5" s="99"/>
      <c r="H5" s="99" t="s">
        <v>14</v>
      </c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 t="s">
        <v>1</v>
      </c>
      <c r="V5" s="99"/>
      <c r="W5" s="99"/>
      <c r="X5" s="99"/>
      <c r="Y5" s="99"/>
      <c r="Z5" s="99"/>
      <c r="AA5" s="92" t="s">
        <v>198</v>
      </c>
      <c r="AB5" s="92"/>
      <c r="AC5" s="92"/>
      <c r="AD5" s="92"/>
      <c r="AE5" s="92"/>
      <c r="AF5" s="92"/>
    </row>
    <row r="6" spans="1:32" ht="25.2" customHeight="1" x14ac:dyDescent="0.25">
      <c r="A6" s="92" t="s">
        <v>117</v>
      </c>
      <c r="B6" s="92" t="s">
        <v>118</v>
      </c>
      <c r="C6" s="92" t="s">
        <v>8</v>
      </c>
      <c r="D6" s="92" t="s">
        <v>9</v>
      </c>
      <c r="E6" s="92" t="s">
        <v>10</v>
      </c>
      <c r="F6" s="92"/>
      <c r="G6" s="92"/>
      <c r="H6" s="92" t="s">
        <v>179</v>
      </c>
      <c r="I6" s="92"/>
      <c r="J6" s="95" t="s">
        <v>180</v>
      </c>
      <c r="K6" s="96"/>
      <c r="L6" s="96"/>
      <c r="M6" s="97"/>
      <c r="N6" s="92" t="s">
        <v>181</v>
      </c>
      <c r="O6" s="92"/>
      <c r="P6" s="92"/>
      <c r="Q6" s="92"/>
      <c r="R6" s="92"/>
      <c r="S6" s="92"/>
      <c r="T6" s="92"/>
      <c r="U6" s="92" t="s">
        <v>182</v>
      </c>
      <c r="V6" s="92"/>
      <c r="W6" s="92"/>
      <c r="X6" s="92"/>
      <c r="Y6" s="92"/>
      <c r="Z6" s="92" t="s">
        <v>197</v>
      </c>
      <c r="AA6" s="92"/>
      <c r="AB6" s="92"/>
      <c r="AC6" s="92"/>
      <c r="AD6" s="92"/>
      <c r="AE6" s="92"/>
      <c r="AF6" s="92"/>
    </row>
    <row r="7" spans="1:32" ht="17.399999999999999" customHeight="1" x14ac:dyDescent="0.25">
      <c r="A7" s="92"/>
      <c r="B7" s="92"/>
      <c r="C7" s="92"/>
      <c r="D7" s="92"/>
      <c r="E7" s="100" t="s">
        <v>25</v>
      </c>
      <c r="F7" s="100" t="s">
        <v>242</v>
      </c>
      <c r="G7" s="100" t="s">
        <v>2</v>
      </c>
      <c r="H7" s="92" t="s">
        <v>192</v>
      </c>
      <c r="I7" s="92" t="s">
        <v>12</v>
      </c>
      <c r="J7" s="93" t="s">
        <v>184</v>
      </c>
      <c r="K7" s="93"/>
      <c r="L7" s="93" t="s">
        <v>193</v>
      </c>
      <c r="M7" s="94" t="s">
        <v>172</v>
      </c>
      <c r="N7" s="92" t="s">
        <v>194</v>
      </c>
      <c r="O7" s="92"/>
      <c r="P7" s="92"/>
      <c r="Q7" s="92" t="s">
        <v>195</v>
      </c>
      <c r="R7" s="92" t="s">
        <v>188</v>
      </c>
      <c r="S7" s="92" t="s">
        <v>189</v>
      </c>
      <c r="T7" s="92" t="s">
        <v>190</v>
      </c>
      <c r="U7" s="92" t="s">
        <v>199</v>
      </c>
      <c r="V7" s="92"/>
      <c r="W7" s="92" t="s">
        <v>200</v>
      </c>
      <c r="X7" s="92" t="s">
        <v>201</v>
      </c>
      <c r="Y7" s="92" t="s">
        <v>202</v>
      </c>
      <c r="Z7" s="92"/>
      <c r="AA7" s="98" t="s">
        <v>3</v>
      </c>
      <c r="AB7" s="98" t="s">
        <v>4</v>
      </c>
      <c r="AC7" s="98" t="s">
        <v>5</v>
      </c>
      <c r="AD7" s="98" t="s">
        <v>6</v>
      </c>
      <c r="AE7" s="98" t="s">
        <v>21</v>
      </c>
      <c r="AF7" s="98" t="s">
        <v>7</v>
      </c>
    </row>
    <row r="8" spans="1:32" ht="21.6" customHeight="1" x14ac:dyDescent="0.25">
      <c r="A8" s="92"/>
      <c r="B8" s="92"/>
      <c r="C8" s="92"/>
      <c r="D8" s="92"/>
      <c r="E8" s="100"/>
      <c r="F8" s="100"/>
      <c r="G8" s="100"/>
      <c r="H8" s="92"/>
      <c r="I8" s="92"/>
      <c r="J8" s="51" t="s">
        <v>46</v>
      </c>
      <c r="K8" s="52" t="s">
        <v>47</v>
      </c>
      <c r="L8" s="93"/>
      <c r="M8" s="94"/>
      <c r="N8" s="53" t="s">
        <v>74</v>
      </c>
      <c r="O8" s="53" t="s">
        <v>75</v>
      </c>
      <c r="P8" s="54" t="s">
        <v>76</v>
      </c>
      <c r="Q8" s="92"/>
      <c r="R8" s="92"/>
      <c r="S8" s="92"/>
      <c r="T8" s="92"/>
      <c r="U8" s="51" t="s">
        <v>30</v>
      </c>
      <c r="V8" s="51" t="s">
        <v>29</v>
      </c>
      <c r="W8" s="92"/>
      <c r="X8" s="92"/>
      <c r="Y8" s="92"/>
      <c r="Z8" s="92"/>
      <c r="AA8" s="98"/>
      <c r="AB8" s="98"/>
      <c r="AC8" s="98"/>
      <c r="AD8" s="98"/>
      <c r="AE8" s="98"/>
      <c r="AF8" s="98"/>
    </row>
    <row r="9" spans="1:32" ht="63" x14ac:dyDescent="0.25">
      <c r="A9" s="86" t="s">
        <v>119</v>
      </c>
      <c r="B9" s="89" t="s">
        <v>120</v>
      </c>
      <c r="C9" s="20" t="s">
        <v>0</v>
      </c>
      <c r="D9" s="20" t="s">
        <v>228</v>
      </c>
      <c r="E9" s="40">
        <f>IF(N9&gt;200,1,0)</f>
        <v>1</v>
      </c>
      <c r="F9" s="40">
        <f>IF(N9&lt;200,1,0)</f>
        <v>0</v>
      </c>
      <c r="G9" s="40">
        <v>0</v>
      </c>
      <c r="H9" s="17" t="s">
        <v>31</v>
      </c>
      <c r="I9" s="17" t="s">
        <v>42</v>
      </c>
      <c r="J9" s="8" t="s">
        <v>25</v>
      </c>
      <c r="K9" s="6" t="s">
        <v>35</v>
      </c>
      <c r="L9" s="6" t="s">
        <v>35</v>
      </c>
      <c r="M9" s="6" t="s">
        <v>238</v>
      </c>
      <c r="N9" s="9">
        <v>250</v>
      </c>
      <c r="O9" s="15">
        <f>+N9/250</f>
        <v>1</v>
      </c>
      <c r="P9" s="12" t="str">
        <f>IF(O9&lt;=0.15,"1",IF(AND(O9&gt;0.15,O9&lt;0.3),"2",IF(AND(O9&gt;=0.3),"3")))</f>
        <v>3</v>
      </c>
      <c r="Q9" s="9">
        <v>1</v>
      </c>
      <c r="R9" s="9">
        <v>2</v>
      </c>
      <c r="S9" s="9">
        <f t="shared" ref="S9:S50" si="0">+(P9*0.2)+(Q9*0.5)+(R9*0.3)</f>
        <v>1.7000000000000002</v>
      </c>
      <c r="T9" s="12" t="str">
        <f t="shared" ref="T9:T49" si="1">IF(S9&lt;=2,"BAJO",IF(AND(S9&gt;2,S9&lt;2.5),"MEDIO",IF(AND(S9&gt;=2.5),"ALTO")))</f>
        <v>BAJO</v>
      </c>
      <c r="U9" s="13" t="s">
        <v>53</v>
      </c>
      <c r="V9" s="9" t="s">
        <v>158</v>
      </c>
      <c r="W9" s="13" t="s">
        <v>54</v>
      </c>
      <c r="X9" s="9">
        <v>3</v>
      </c>
      <c r="Y9" s="9">
        <f>+X9*S9</f>
        <v>5.1000000000000005</v>
      </c>
      <c r="Z9" s="18" t="str">
        <f>IF(Y9&lt;=3,"ACEPTABLE",IF(AND(Y9&gt;3,Y9&lt;6),"MODERADO",IF(AND(Y9&gt;=6),"SIGNIFICATIVO")))</f>
        <v>MODERADO</v>
      </c>
      <c r="AA9" s="9">
        <v>0</v>
      </c>
      <c r="AB9" s="9">
        <v>1</v>
      </c>
      <c r="AC9" s="9">
        <v>0</v>
      </c>
      <c r="AD9" s="9">
        <v>0</v>
      </c>
      <c r="AE9" s="9">
        <v>1</v>
      </c>
      <c r="AF9" s="9">
        <v>1</v>
      </c>
    </row>
    <row r="10" spans="1:32" ht="71.400000000000006" x14ac:dyDescent="0.25">
      <c r="A10" s="87"/>
      <c r="B10" s="90"/>
      <c r="C10" s="20" t="s">
        <v>0</v>
      </c>
      <c r="D10" s="20" t="s">
        <v>153</v>
      </c>
      <c r="E10" s="40">
        <f t="shared" ref="E10:E50" si="2">IF(N10&gt;200,1,0)</f>
        <v>0</v>
      </c>
      <c r="F10" s="40">
        <f t="shared" ref="F10:F50" si="3">IF(N10&lt;200,1,0)</f>
        <v>1</v>
      </c>
      <c r="G10" s="40">
        <v>0</v>
      </c>
      <c r="H10" s="17" t="s">
        <v>31</v>
      </c>
      <c r="I10" s="17" t="s">
        <v>42</v>
      </c>
      <c r="J10" s="8" t="s">
        <v>25</v>
      </c>
      <c r="K10" s="6" t="s">
        <v>43</v>
      </c>
      <c r="L10" s="6" t="s">
        <v>69</v>
      </c>
      <c r="M10" s="6" t="s">
        <v>239</v>
      </c>
      <c r="N10" s="9">
        <v>3</v>
      </c>
      <c r="O10" s="15">
        <f t="shared" ref="O10:O19" si="4">+N10/250</f>
        <v>1.2E-2</v>
      </c>
      <c r="P10" s="12" t="str">
        <f t="shared" ref="P10:P19" si="5">IF(O10&lt;=0.15,"1",IF(AND(O10&gt;0.15,O10&lt;0.3),"2",IF(AND(O10&gt;=0.3),"3")))</f>
        <v>1</v>
      </c>
      <c r="Q10" s="9">
        <v>2</v>
      </c>
      <c r="R10" s="9">
        <v>2</v>
      </c>
      <c r="S10" s="9">
        <f t="shared" si="0"/>
        <v>1.7999999999999998</v>
      </c>
      <c r="T10" s="12" t="str">
        <f t="shared" si="1"/>
        <v>BAJO</v>
      </c>
      <c r="U10" s="13" t="s">
        <v>92</v>
      </c>
      <c r="V10" s="9" t="s">
        <v>158</v>
      </c>
      <c r="W10" s="13" t="s">
        <v>55</v>
      </c>
      <c r="X10" s="9">
        <v>1</v>
      </c>
      <c r="Y10" s="9">
        <f t="shared" ref="Y10:Y19" si="6">+X10*S10</f>
        <v>1.7999999999999998</v>
      </c>
      <c r="Z10" s="18" t="str">
        <f t="shared" ref="Z10:Z19" si="7">IF(Y10&lt;=3,"ACEPTABLE",IF(AND(Y10&gt;3,Y10&lt;6),"MODERADO",IF(AND(Y10&gt;=6),"SIGNIFICATIVO")))</f>
        <v>ACEPTABLE</v>
      </c>
      <c r="AA10" s="9">
        <v>0</v>
      </c>
      <c r="AB10" s="9">
        <v>1</v>
      </c>
      <c r="AC10" s="9">
        <v>0</v>
      </c>
      <c r="AD10" s="9">
        <v>1</v>
      </c>
      <c r="AE10" s="9">
        <v>1</v>
      </c>
      <c r="AF10" s="9">
        <v>1</v>
      </c>
    </row>
    <row r="11" spans="1:32" ht="71.400000000000006" x14ac:dyDescent="0.25">
      <c r="A11" s="87"/>
      <c r="B11" s="90"/>
      <c r="C11" s="20" t="s">
        <v>0</v>
      </c>
      <c r="D11" s="20" t="s">
        <v>153</v>
      </c>
      <c r="E11" s="40">
        <f t="shared" si="2"/>
        <v>1</v>
      </c>
      <c r="F11" s="40">
        <f t="shared" si="3"/>
        <v>0</v>
      </c>
      <c r="G11" s="40">
        <v>0</v>
      </c>
      <c r="H11" s="17" t="s">
        <v>31</v>
      </c>
      <c r="I11" s="17" t="s">
        <v>41</v>
      </c>
      <c r="J11" s="8" t="s">
        <v>25</v>
      </c>
      <c r="K11" s="6" t="s">
        <v>99</v>
      </c>
      <c r="L11" s="6" t="s">
        <v>155</v>
      </c>
      <c r="M11" s="6" t="s">
        <v>239</v>
      </c>
      <c r="N11" s="9">
        <v>250</v>
      </c>
      <c r="O11" s="15">
        <f t="shared" si="4"/>
        <v>1</v>
      </c>
      <c r="P11" s="12" t="str">
        <f t="shared" si="5"/>
        <v>3</v>
      </c>
      <c r="Q11" s="9">
        <v>1</v>
      </c>
      <c r="R11" s="9">
        <v>1</v>
      </c>
      <c r="S11" s="9">
        <f t="shared" si="0"/>
        <v>1.4000000000000001</v>
      </c>
      <c r="T11" s="12" t="str">
        <f t="shared" si="1"/>
        <v>BAJO</v>
      </c>
      <c r="U11" s="13" t="s">
        <v>100</v>
      </c>
      <c r="V11" s="9" t="s">
        <v>160</v>
      </c>
      <c r="W11" s="13" t="s">
        <v>97</v>
      </c>
      <c r="X11" s="9">
        <v>2</v>
      </c>
      <c r="Y11" s="9">
        <f t="shared" si="6"/>
        <v>2.8000000000000003</v>
      </c>
      <c r="Z11" s="18" t="str">
        <f t="shared" si="7"/>
        <v>ACEPTABLE</v>
      </c>
      <c r="AA11" s="9">
        <v>0</v>
      </c>
      <c r="AB11" s="9">
        <v>1</v>
      </c>
      <c r="AC11" s="9">
        <v>1</v>
      </c>
      <c r="AD11" s="9">
        <v>1</v>
      </c>
      <c r="AE11" s="9">
        <v>1</v>
      </c>
      <c r="AF11" s="9">
        <v>1</v>
      </c>
    </row>
    <row r="12" spans="1:32" ht="71.400000000000006" x14ac:dyDescent="0.25">
      <c r="A12" s="87"/>
      <c r="B12" s="90"/>
      <c r="C12" s="20" t="s">
        <v>0</v>
      </c>
      <c r="D12" s="20" t="s">
        <v>153</v>
      </c>
      <c r="E12" s="40">
        <f t="shared" si="2"/>
        <v>1</v>
      </c>
      <c r="F12" s="40">
        <f t="shared" si="3"/>
        <v>0</v>
      </c>
      <c r="G12" s="40">
        <v>0</v>
      </c>
      <c r="H12" s="17" t="s">
        <v>33</v>
      </c>
      <c r="I12" s="17" t="s">
        <v>56</v>
      </c>
      <c r="J12" s="8" t="s">
        <v>25</v>
      </c>
      <c r="K12" s="6" t="s">
        <v>39</v>
      </c>
      <c r="L12" s="6" t="s">
        <v>49</v>
      </c>
      <c r="M12" s="6" t="s">
        <v>239</v>
      </c>
      <c r="N12" s="9">
        <v>250</v>
      </c>
      <c r="O12" s="15">
        <f t="shared" si="4"/>
        <v>1</v>
      </c>
      <c r="P12" s="12" t="str">
        <f t="shared" si="5"/>
        <v>3</v>
      </c>
      <c r="Q12" s="9">
        <v>1</v>
      </c>
      <c r="R12" s="9">
        <v>1</v>
      </c>
      <c r="S12" s="9">
        <f t="shared" si="0"/>
        <v>1.4000000000000001</v>
      </c>
      <c r="T12" s="12" t="str">
        <f t="shared" si="1"/>
        <v>BAJO</v>
      </c>
      <c r="U12" s="13" t="s">
        <v>22</v>
      </c>
      <c r="V12" s="9" t="s">
        <v>158</v>
      </c>
      <c r="W12" s="13" t="s">
        <v>86</v>
      </c>
      <c r="X12" s="9">
        <v>1</v>
      </c>
      <c r="Y12" s="9">
        <f t="shared" si="6"/>
        <v>1.4000000000000001</v>
      </c>
      <c r="Z12" s="18" t="str">
        <f t="shared" si="7"/>
        <v>ACEPTABLE</v>
      </c>
      <c r="AA12" s="9">
        <v>0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</row>
    <row r="13" spans="1:32" ht="71.400000000000006" x14ac:dyDescent="0.25">
      <c r="A13" s="87"/>
      <c r="B13" s="90"/>
      <c r="C13" s="20" t="s">
        <v>0</v>
      </c>
      <c r="D13" s="20" t="s">
        <v>153</v>
      </c>
      <c r="E13" s="40">
        <f t="shared" si="2"/>
        <v>0</v>
      </c>
      <c r="F13" s="40">
        <f t="shared" si="3"/>
        <v>1</v>
      </c>
      <c r="G13" s="40">
        <v>0</v>
      </c>
      <c r="H13" s="17" t="s">
        <v>33</v>
      </c>
      <c r="I13" s="17" t="s">
        <v>57</v>
      </c>
      <c r="J13" s="8" t="s">
        <v>25</v>
      </c>
      <c r="K13" s="6" t="s">
        <v>37</v>
      </c>
      <c r="L13" s="6" t="s">
        <v>48</v>
      </c>
      <c r="M13" s="6" t="s">
        <v>239</v>
      </c>
      <c r="N13" s="9">
        <v>12</v>
      </c>
      <c r="O13" s="15">
        <f t="shared" si="4"/>
        <v>4.8000000000000001E-2</v>
      </c>
      <c r="P13" s="12" t="str">
        <f t="shared" si="5"/>
        <v>1</v>
      </c>
      <c r="Q13" s="9">
        <v>2</v>
      </c>
      <c r="R13" s="9">
        <v>2</v>
      </c>
      <c r="S13" s="9">
        <f t="shared" si="0"/>
        <v>1.7999999999999998</v>
      </c>
      <c r="T13" s="12" t="str">
        <f t="shared" si="1"/>
        <v>BAJO</v>
      </c>
      <c r="U13" s="13" t="s">
        <v>93</v>
      </c>
      <c r="V13" s="9" t="s">
        <v>158</v>
      </c>
      <c r="W13" s="13" t="s">
        <v>54</v>
      </c>
      <c r="X13" s="9">
        <v>1</v>
      </c>
      <c r="Y13" s="9">
        <f t="shared" si="6"/>
        <v>1.7999999999999998</v>
      </c>
      <c r="Z13" s="18" t="str">
        <f t="shared" si="7"/>
        <v>ACEPTABLE</v>
      </c>
      <c r="AA13" s="9">
        <v>0</v>
      </c>
      <c r="AB13" s="9">
        <v>1</v>
      </c>
      <c r="AC13" s="9">
        <v>0</v>
      </c>
      <c r="AD13" s="9">
        <v>1</v>
      </c>
      <c r="AE13" s="9">
        <v>1</v>
      </c>
      <c r="AF13" s="9">
        <v>1</v>
      </c>
    </row>
    <row r="14" spans="1:32" ht="71.400000000000006" x14ac:dyDescent="0.25">
      <c r="A14" s="87"/>
      <c r="B14" s="90"/>
      <c r="C14" s="20" t="s">
        <v>0</v>
      </c>
      <c r="D14" s="20" t="s">
        <v>153</v>
      </c>
      <c r="E14" s="40">
        <f t="shared" si="2"/>
        <v>0</v>
      </c>
      <c r="F14" s="40">
        <f t="shared" si="3"/>
        <v>1</v>
      </c>
      <c r="G14" s="40">
        <v>0</v>
      </c>
      <c r="H14" s="17" t="s">
        <v>32</v>
      </c>
      <c r="I14" s="17" t="s">
        <v>58</v>
      </c>
      <c r="J14" s="8" t="s">
        <v>25</v>
      </c>
      <c r="K14" s="6" t="s">
        <v>37</v>
      </c>
      <c r="L14" s="6" t="s">
        <v>69</v>
      </c>
      <c r="M14" s="6" t="s">
        <v>239</v>
      </c>
      <c r="N14" s="9">
        <v>3</v>
      </c>
      <c r="O14" s="15">
        <f t="shared" si="4"/>
        <v>1.2E-2</v>
      </c>
      <c r="P14" s="12" t="str">
        <f t="shared" si="5"/>
        <v>1</v>
      </c>
      <c r="Q14" s="9">
        <v>2</v>
      </c>
      <c r="R14" s="9">
        <v>2</v>
      </c>
      <c r="S14" s="9">
        <f t="shared" si="0"/>
        <v>1.7999999999999998</v>
      </c>
      <c r="T14" s="12" t="str">
        <f t="shared" si="1"/>
        <v>BAJO</v>
      </c>
      <c r="U14" s="13" t="s">
        <v>92</v>
      </c>
      <c r="V14" s="9" t="s">
        <v>159</v>
      </c>
      <c r="W14" s="13" t="s">
        <v>55</v>
      </c>
      <c r="X14" s="9">
        <v>1</v>
      </c>
      <c r="Y14" s="9">
        <f t="shared" si="6"/>
        <v>1.7999999999999998</v>
      </c>
      <c r="Z14" s="18" t="str">
        <f t="shared" si="7"/>
        <v>ACEPTABLE</v>
      </c>
      <c r="AA14" s="9">
        <v>0</v>
      </c>
      <c r="AB14" s="9">
        <v>1</v>
      </c>
      <c r="AC14" s="9">
        <v>1</v>
      </c>
      <c r="AD14" s="9">
        <v>1</v>
      </c>
      <c r="AE14" s="9">
        <v>1</v>
      </c>
      <c r="AF14" s="9">
        <v>1</v>
      </c>
    </row>
    <row r="15" spans="1:32" ht="71.400000000000006" x14ac:dyDescent="0.25">
      <c r="A15" s="87"/>
      <c r="B15" s="90"/>
      <c r="C15" s="20" t="s">
        <v>0</v>
      </c>
      <c r="D15" s="20" t="s">
        <v>153</v>
      </c>
      <c r="E15" s="40">
        <f t="shared" si="2"/>
        <v>1</v>
      </c>
      <c r="F15" s="40">
        <f t="shared" si="3"/>
        <v>0</v>
      </c>
      <c r="G15" s="40">
        <v>0</v>
      </c>
      <c r="H15" s="17" t="s">
        <v>61</v>
      </c>
      <c r="I15" s="17" t="s">
        <v>62</v>
      </c>
      <c r="J15" s="8" t="s">
        <v>25</v>
      </c>
      <c r="K15" s="6" t="s">
        <v>129</v>
      </c>
      <c r="L15" s="6" t="s">
        <v>155</v>
      </c>
      <c r="M15" s="6" t="s">
        <v>239</v>
      </c>
      <c r="N15" s="9">
        <v>250</v>
      </c>
      <c r="O15" s="15">
        <f t="shared" si="4"/>
        <v>1</v>
      </c>
      <c r="P15" s="12" t="str">
        <f t="shared" si="5"/>
        <v>3</v>
      </c>
      <c r="Q15" s="9">
        <v>2</v>
      </c>
      <c r="R15" s="9">
        <v>1</v>
      </c>
      <c r="S15" s="9">
        <f t="shared" si="0"/>
        <v>1.9000000000000001</v>
      </c>
      <c r="T15" s="12" t="str">
        <f t="shared" si="1"/>
        <v>BAJO</v>
      </c>
      <c r="U15" s="13" t="s">
        <v>59</v>
      </c>
      <c r="V15" s="9" t="s">
        <v>158</v>
      </c>
      <c r="W15" s="13" t="s">
        <v>79</v>
      </c>
      <c r="X15" s="9">
        <v>1</v>
      </c>
      <c r="Y15" s="9">
        <f t="shared" si="6"/>
        <v>1.9000000000000001</v>
      </c>
      <c r="Z15" s="18" t="str">
        <f t="shared" si="7"/>
        <v>ACEPTABLE</v>
      </c>
      <c r="AA15" s="9">
        <v>0</v>
      </c>
      <c r="AB15" s="9">
        <v>1</v>
      </c>
      <c r="AC15" s="9">
        <v>0</v>
      </c>
      <c r="AD15" s="9">
        <v>0</v>
      </c>
      <c r="AE15" s="9">
        <v>1</v>
      </c>
      <c r="AF15" s="9">
        <v>1</v>
      </c>
    </row>
    <row r="16" spans="1:32" ht="71.400000000000006" x14ac:dyDescent="0.25">
      <c r="A16" s="87"/>
      <c r="B16" s="90"/>
      <c r="C16" s="20" t="s">
        <v>0</v>
      </c>
      <c r="D16" s="20" t="s">
        <v>153</v>
      </c>
      <c r="E16" s="40">
        <f t="shared" si="2"/>
        <v>1</v>
      </c>
      <c r="F16" s="40">
        <f t="shared" si="3"/>
        <v>0</v>
      </c>
      <c r="G16" s="40">
        <v>0</v>
      </c>
      <c r="H16" s="17" t="s">
        <v>61</v>
      </c>
      <c r="I16" s="17" t="s">
        <v>88</v>
      </c>
      <c r="J16" s="8" t="s">
        <v>25</v>
      </c>
      <c r="K16" s="6" t="s">
        <v>64</v>
      </c>
      <c r="L16" s="6" t="s">
        <v>65</v>
      </c>
      <c r="M16" s="6" t="s">
        <v>176</v>
      </c>
      <c r="N16" s="9">
        <v>250</v>
      </c>
      <c r="O16" s="15">
        <f t="shared" si="4"/>
        <v>1</v>
      </c>
      <c r="P16" s="12" t="str">
        <f t="shared" si="5"/>
        <v>3</v>
      </c>
      <c r="Q16" s="9">
        <v>1</v>
      </c>
      <c r="R16" s="9">
        <v>1</v>
      </c>
      <c r="S16" s="9">
        <f t="shared" si="0"/>
        <v>1.4000000000000001</v>
      </c>
      <c r="T16" s="12" t="str">
        <f t="shared" si="1"/>
        <v>BAJO</v>
      </c>
      <c r="U16" s="13" t="s">
        <v>89</v>
      </c>
      <c r="V16" s="9" t="s">
        <v>158</v>
      </c>
      <c r="W16" s="13" t="s">
        <v>84</v>
      </c>
      <c r="X16" s="9">
        <v>1</v>
      </c>
      <c r="Y16" s="9">
        <f t="shared" si="6"/>
        <v>1.4000000000000001</v>
      </c>
      <c r="Z16" s="18" t="str">
        <f>IF(Y16&lt;=2,"ACEPTABLE",IF(AND(Y16&gt;2,Y16&lt;6),"MODERADO",IF(AND(Y16&gt;=6),"SIGNIFICATIVO")))</f>
        <v>ACEPTABLE</v>
      </c>
      <c r="AA16" s="9">
        <v>0</v>
      </c>
      <c r="AB16" s="9">
        <v>1</v>
      </c>
      <c r="AC16" s="9">
        <v>0</v>
      </c>
      <c r="AD16" s="9">
        <v>0</v>
      </c>
      <c r="AE16" s="9">
        <v>0</v>
      </c>
      <c r="AF16" s="9">
        <v>1</v>
      </c>
    </row>
    <row r="17" spans="1:32" ht="71.400000000000006" x14ac:dyDescent="0.25">
      <c r="A17" s="87"/>
      <c r="B17" s="90"/>
      <c r="C17" s="20" t="s">
        <v>0</v>
      </c>
      <c r="D17" s="20" t="s">
        <v>153</v>
      </c>
      <c r="E17" s="40">
        <f t="shared" si="2"/>
        <v>0</v>
      </c>
      <c r="F17" s="40">
        <f t="shared" si="3"/>
        <v>1</v>
      </c>
      <c r="G17" s="40">
        <v>0</v>
      </c>
      <c r="H17" s="17" t="s">
        <v>63</v>
      </c>
      <c r="I17" s="17" t="s">
        <v>45</v>
      </c>
      <c r="J17" s="8" t="s">
        <v>25</v>
      </c>
      <c r="K17" s="6" t="s">
        <v>37</v>
      </c>
      <c r="L17" s="6" t="s">
        <v>98</v>
      </c>
      <c r="M17" s="6" t="s">
        <v>239</v>
      </c>
      <c r="N17" s="9">
        <v>52</v>
      </c>
      <c r="O17" s="15">
        <f t="shared" si="4"/>
        <v>0.20799999999999999</v>
      </c>
      <c r="P17" s="12" t="str">
        <f t="shared" si="5"/>
        <v>2</v>
      </c>
      <c r="Q17" s="9">
        <v>2</v>
      </c>
      <c r="R17" s="9">
        <v>1</v>
      </c>
      <c r="S17" s="9">
        <f t="shared" si="0"/>
        <v>1.7</v>
      </c>
      <c r="T17" s="12" t="str">
        <f t="shared" si="1"/>
        <v>BAJO</v>
      </c>
      <c r="U17" s="13" t="s">
        <v>94</v>
      </c>
      <c r="V17" s="9" t="s">
        <v>158</v>
      </c>
      <c r="W17" s="13" t="s">
        <v>84</v>
      </c>
      <c r="X17" s="9">
        <v>1</v>
      </c>
      <c r="Y17" s="9">
        <f t="shared" si="6"/>
        <v>1.7</v>
      </c>
      <c r="Z17" s="18" t="str">
        <f t="shared" si="7"/>
        <v>ACEPTABLE</v>
      </c>
      <c r="AA17" s="9">
        <v>1</v>
      </c>
      <c r="AB17" s="9">
        <v>1</v>
      </c>
      <c r="AC17" s="9">
        <v>1</v>
      </c>
      <c r="AD17" s="9">
        <v>1</v>
      </c>
      <c r="AE17" s="9">
        <v>1</v>
      </c>
      <c r="AF17" s="9">
        <v>1</v>
      </c>
    </row>
    <row r="18" spans="1:32" ht="71.400000000000006" x14ac:dyDescent="0.25">
      <c r="A18" s="87"/>
      <c r="B18" s="90"/>
      <c r="C18" s="20" t="s">
        <v>0</v>
      </c>
      <c r="D18" s="20" t="s">
        <v>153</v>
      </c>
      <c r="E18" s="40">
        <f t="shared" si="2"/>
        <v>1</v>
      </c>
      <c r="F18" s="40">
        <f t="shared" si="3"/>
        <v>0</v>
      </c>
      <c r="G18" s="40">
        <v>0</v>
      </c>
      <c r="H18" s="17" t="s">
        <v>63</v>
      </c>
      <c r="I18" s="17" t="s">
        <v>45</v>
      </c>
      <c r="J18" s="8" t="s">
        <v>25</v>
      </c>
      <c r="K18" s="6" t="s">
        <v>129</v>
      </c>
      <c r="L18" s="6" t="s">
        <v>155</v>
      </c>
      <c r="M18" s="6" t="s">
        <v>239</v>
      </c>
      <c r="N18" s="9">
        <v>250</v>
      </c>
      <c r="O18" s="15">
        <f t="shared" si="4"/>
        <v>1</v>
      </c>
      <c r="P18" s="12" t="str">
        <f t="shared" si="5"/>
        <v>3</v>
      </c>
      <c r="Q18" s="9">
        <v>2</v>
      </c>
      <c r="R18" s="9">
        <v>1</v>
      </c>
      <c r="S18" s="9">
        <f t="shared" si="0"/>
        <v>1.9000000000000001</v>
      </c>
      <c r="T18" s="12" t="str">
        <f t="shared" si="1"/>
        <v>BAJO</v>
      </c>
      <c r="U18" s="13" t="s">
        <v>59</v>
      </c>
      <c r="V18" s="9" t="s">
        <v>158</v>
      </c>
      <c r="W18" s="13" t="s">
        <v>79</v>
      </c>
      <c r="X18" s="9">
        <v>1</v>
      </c>
      <c r="Y18" s="9">
        <f t="shared" si="6"/>
        <v>1.9000000000000001</v>
      </c>
      <c r="Z18" s="18" t="str">
        <f t="shared" si="7"/>
        <v>ACEPTABLE</v>
      </c>
      <c r="AA18" s="9">
        <v>0</v>
      </c>
      <c r="AB18" s="9">
        <v>1</v>
      </c>
      <c r="AC18" s="9">
        <v>0</v>
      </c>
      <c r="AD18" s="9">
        <v>0</v>
      </c>
      <c r="AE18" s="9">
        <v>1</v>
      </c>
      <c r="AF18" s="9">
        <v>1</v>
      </c>
    </row>
    <row r="19" spans="1:32" ht="71.400000000000006" x14ac:dyDescent="0.25">
      <c r="A19" s="87"/>
      <c r="B19" s="90"/>
      <c r="C19" s="20" t="s">
        <v>0</v>
      </c>
      <c r="D19" s="20" t="s">
        <v>153</v>
      </c>
      <c r="E19" s="40">
        <f t="shared" si="2"/>
        <v>1</v>
      </c>
      <c r="F19" s="40">
        <f t="shared" si="3"/>
        <v>0</v>
      </c>
      <c r="G19" s="40">
        <v>0</v>
      </c>
      <c r="H19" s="17" t="s">
        <v>63</v>
      </c>
      <c r="I19" s="17" t="s">
        <v>63</v>
      </c>
      <c r="J19" s="8" t="s">
        <v>25</v>
      </c>
      <c r="K19" s="6" t="s">
        <v>66</v>
      </c>
      <c r="L19" s="6" t="s">
        <v>67</v>
      </c>
      <c r="M19" s="6" t="s">
        <v>176</v>
      </c>
      <c r="N19" s="9">
        <v>250</v>
      </c>
      <c r="O19" s="15">
        <f t="shared" si="4"/>
        <v>1</v>
      </c>
      <c r="P19" s="12" t="str">
        <f t="shared" si="5"/>
        <v>3</v>
      </c>
      <c r="Q19" s="9">
        <v>1</v>
      </c>
      <c r="R19" s="9">
        <v>1</v>
      </c>
      <c r="S19" s="9">
        <f t="shared" si="0"/>
        <v>1.4000000000000001</v>
      </c>
      <c r="T19" s="12" t="str">
        <f t="shared" si="1"/>
        <v>BAJO</v>
      </c>
      <c r="U19" s="13" t="s">
        <v>68</v>
      </c>
      <c r="V19" s="9" t="s">
        <v>158</v>
      </c>
      <c r="W19" s="13" t="s">
        <v>84</v>
      </c>
      <c r="X19" s="9">
        <v>1</v>
      </c>
      <c r="Y19" s="9">
        <f t="shared" si="6"/>
        <v>1.4000000000000001</v>
      </c>
      <c r="Z19" s="18" t="str">
        <f t="shared" si="7"/>
        <v>ACEPTABLE</v>
      </c>
      <c r="AA19" s="9">
        <v>0</v>
      </c>
      <c r="AB19" s="9">
        <v>1</v>
      </c>
      <c r="AC19" s="9">
        <v>0</v>
      </c>
      <c r="AD19" s="9">
        <v>0</v>
      </c>
      <c r="AE19" s="9">
        <v>0</v>
      </c>
      <c r="AF19" s="9">
        <v>0</v>
      </c>
    </row>
    <row r="20" spans="1:32" ht="112.2" x14ac:dyDescent="0.25">
      <c r="A20" s="87"/>
      <c r="B20" s="90"/>
      <c r="C20" s="20" t="s">
        <v>0</v>
      </c>
      <c r="D20" s="20" t="s">
        <v>153</v>
      </c>
      <c r="E20" s="40">
        <f t="shared" ref="E20" si="8">IF(N20&gt;200,1,0)</f>
        <v>1</v>
      </c>
      <c r="F20" s="40">
        <f t="shared" ref="F20" si="9">IF(N20&lt;200,1,0)</f>
        <v>0</v>
      </c>
      <c r="G20" s="40">
        <v>0</v>
      </c>
      <c r="H20" s="17" t="s">
        <v>244</v>
      </c>
      <c r="I20" s="17" t="s">
        <v>245</v>
      </c>
      <c r="J20" s="8" t="s">
        <v>25</v>
      </c>
      <c r="K20" s="6" t="s">
        <v>66</v>
      </c>
      <c r="L20" s="6" t="s">
        <v>243</v>
      </c>
      <c r="M20" s="6" t="s">
        <v>236</v>
      </c>
      <c r="N20" s="9">
        <v>250</v>
      </c>
      <c r="O20" s="15">
        <f>+N20/250</f>
        <v>1</v>
      </c>
      <c r="P20" s="12" t="str">
        <f>IF(O20&lt;=0.15,"1",IF(AND(O20&gt;0.15,O20&lt;0.3),"2",IF(AND(O20&gt;=0.3),"3")))</f>
        <v>3</v>
      </c>
      <c r="Q20" s="9">
        <v>1</v>
      </c>
      <c r="R20" s="9">
        <v>2</v>
      </c>
      <c r="S20" s="9">
        <f t="shared" ref="S20" si="10">+(P20*0.2)+(Q20*0.5)+(R20*0.3)</f>
        <v>1.7000000000000002</v>
      </c>
      <c r="T20" s="12" t="str">
        <f t="shared" si="1"/>
        <v>BAJO</v>
      </c>
      <c r="U20" s="13" t="s">
        <v>68</v>
      </c>
      <c r="V20" s="9" t="s">
        <v>158</v>
      </c>
      <c r="W20" s="13" t="s">
        <v>84</v>
      </c>
      <c r="X20" s="9">
        <v>1</v>
      </c>
      <c r="Y20" s="9">
        <f t="shared" ref="Y20" si="11">+X20*S20</f>
        <v>1.7000000000000002</v>
      </c>
      <c r="Z20" s="18" t="str">
        <f t="shared" ref="Z20" si="12">IF(Y20&lt;=3,"ACEPTABLE",IF(AND(Y20&gt;3,Y20&lt;6),"MODERADO",IF(AND(Y20&gt;=6),"SIGNIFICATIVO")))</f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0</v>
      </c>
      <c r="AF20" s="9">
        <v>0</v>
      </c>
    </row>
    <row r="21" spans="1:32" ht="62.4" customHeight="1" x14ac:dyDescent="0.25">
      <c r="A21" s="87"/>
      <c r="B21" s="90"/>
      <c r="C21" s="20" t="s">
        <v>0</v>
      </c>
      <c r="D21" s="20" t="s">
        <v>249</v>
      </c>
      <c r="E21" s="40">
        <f t="shared" ref="E21:E30" si="13">IF(N21&gt;200,1,0)</f>
        <v>0</v>
      </c>
      <c r="F21" s="40">
        <v>0</v>
      </c>
      <c r="G21" s="40">
        <v>1</v>
      </c>
      <c r="H21" s="17" t="s">
        <v>248</v>
      </c>
      <c r="I21" s="17" t="s">
        <v>250</v>
      </c>
      <c r="J21" s="8" t="s">
        <v>25</v>
      </c>
      <c r="K21" s="6" t="s">
        <v>246</v>
      </c>
      <c r="L21" s="6" t="s">
        <v>250</v>
      </c>
      <c r="M21" s="6" t="s">
        <v>236</v>
      </c>
      <c r="N21" s="9">
        <v>5</v>
      </c>
      <c r="O21" s="15">
        <f>+N21/250</f>
        <v>0.02</v>
      </c>
      <c r="P21" s="12" t="str">
        <f>IF(O21&lt;=0.15,"1",IF(AND(O21&gt;0.15,O21&lt;0.3),"2",IF(AND(O21&gt;=0.3),"3")))</f>
        <v>1</v>
      </c>
      <c r="Q21" s="9">
        <v>2</v>
      </c>
      <c r="R21" s="9">
        <v>3</v>
      </c>
      <c r="S21" s="9">
        <f t="shared" ref="S21" si="14">+(P21*0.2)+(Q21*0.5)+(R21*0.3)</f>
        <v>2.0999999999999996</v>
      </c>
      <c r="T21" s="12" t="str">
        <f t="shared" ref="T21" si="15">IF(S21&lt;=2,"BAJO",IF(AND(S21&gt;2,S21&lt;2.5),"MEDIO",IF(AND(S21&gt;=2.5),"ALTO")))</f>
        <v>MEDIO</v>
      </c>
      <c r="U21" s="13" t="s">
        <v>68</v>
      </c>
      <c r="V21" s="9" t="s">
        <v>158</v>
      </c>
      <c r="W21" s="13" t="s">
        <v>84</v>
      </c>
      <c r="X21" s="9">
        <v>1</v>
      </c>
      <c r="Y21" s="9">
        <f t="shared" ref="Y21" si="16">+X21*S21</f>
        <v>2.0999999999999996</v>
      </c>
      <c r="Z21" s="18" t="str">
        <f t="shared" ref="Z21" si="17">IF(Y21&lt;=3,"ACEPTABLE",IF(AND(Y21&gt;3,Y21&lt;6),"MODERADO",IF(AND(Y21&gt;=6),"SIGNIFICATIVO")))</f>
        <v>ACEPTABLE</v>
      </c>
      <c r="AA21" s="9">
        <v>0</v>
      </c>
      <c r="AB21" s="9">
        <v>1</v>
      </c>
      <c r="AC21" s="9">
        <v>0</v>
      </c>
      <c r="AD21" s="9">
        <v>0</v>
      </c>
      <c r="AE21" s="9">
        <v>0</v>
      </c>
      <c r="AF21" s="9">
        <v>0</v>
      </c>
    </row>
    <row r="22" spans="1:32" ht="60.6" x14ac:dyDescent="0.25">
      <c r="A22" s="87"/>
      <c r="B22" s="90"/>
      <c r="C22" s="20" t="s">
        <v>0</v>
      </c>
      <c r="D22" s="20" t="s">
        <v>249</v>
      </c>
      <c r="E22" s="40">
        <f t="shared" si="13"/>
        <v>0</v>
      </c>
      <c r="F22" s="40">
        <v>0</v>
      </c>
      <c r="G22" s="40">
        <v>1</v>
      </c>
      <c r="H22" s="17" t="s">
        <v>251</v>
      </c>
      <c r="I22" s="17" t="s">
        <v>250</v>
      </c>
      <c r="J22" s="8" t="s">
        <v>25</v>
      </c>
      <c r="K22" s="6" t="s">
        <v>246</v>
      </c>
      <c r="L22" s="6" t="s">
        <v>250</v>
      </c>
      <c r="M22" s="6" t="s">
        <v>236</v>
      </c>
      <c r="N22" s="9">
        <v>104</v>
      </c>
      <c r="O22" s="15">
        <f>+N22/250</f>
        <v>0.41599999999999998</v>
      </c>
      <c r="P22" s="12" t="str">
        <f>IF(O22&lt;=0.15,"1",IF(AND(O22&gt;0.15,O22&lt;0.3),"2",IF(AND(O22&gt;=0.3),"3")))</f>
        <v>3</v>
      </c>
      <c r="Q22" s="9">
        <v>2</v>
      </c>
      <c r="R22" s="9">
        <v>2</v>
      </c>
      <c r="S22" s="9">
        <f t="shared" ref="S22" si="18">+(P22*0.2)+(Q22*0.5)+(R22*0.3)</f>
        <v>2.2000000000000002</v>
      </c>
      <c r="T22" s="12" t="str">
        <f t="shared" ref="T22" si="19">IF(S22&lt;=2,"BAJO",IF(AND(S22&gt;2,S22&lt;2.5),"MEDIO",IF(AND(S22&gt;=2.5),"ALTO")))</f>
        <v>MEDIO</v>
      </c>
      <c r="U22" s="13" t="s">
        <v>68</v>
      </c>
      <c r="V22" s="9" t="s">
        <v>158</v>
      </c>
      <c r="W22" s="13" t="s">
        <v>84</v>
      </c>
      <c r="X22" s="9">
        <v>1</v>
      </c>
      <c r="Y22" s="9">
        <f t="shared" ref="Y22" si="20">+X22*S22</f>
        <v>2.2000000000000002</v>
      </c>
      <c r="Z22" s="18" t="str">
        <f t="shared" ref="Z22" si="21">IF(Y22&lt;=3,"ACEPTABLE",IF(AND(Y22&gt;3,Y22&lt;6),"MODERADO",IF(AND(Y22&gt;=6),"SIGNIFICATIVO")))</f>
        <v>ACEPTABLE</v>
      </c>
      <c r="AA22" s="9">
        <v>0</v>
      </c>
      <c r="AB22" s="9">
        <v>1</v>
      </c>
      <c r="AC22" s="9">
        <v>0</v>
      </c>
      <c r="AD22" s="9">
        <v>0</v>
      </c>
      <c r="AE22" s="9">
        <v>0</v>
      </c>
      <c r="AF22" s="9">
        <v>0</v>
      </c>
    </row>
    <row r="23" spans="1:32" ht="61.2" x14ac:dyDescent="0.25">
      <c r="A23" s="87"/>
      <c r="B23" s="90"/>
      <c r="C23" s="20" t="s">
        <v>0</v>
      </c>
      <c r="D23" s="20" t="s">
        <v>249</v>
      </c>
      <c r="E23" s="40">
        <f t="shared" si="13"/>
        <v>0</v>
      </c>
      <c r="F23" s="40">
        <f t="shared" ref="F23:F30" si="22">IF(N23&lt;200,1,0)</f>
        <v>1</v>
      </c>
      <c r="G23" s="40">
        <v>0</v>
      </c>
      <c r="H23" s="17" t="s">
        <v>252</v>
      </c>
      <c r="I23" s="17" t="s">
        <v>247</v>
      </c>
      <c r="J23" s="8" t="s">
        <v>25</v>
      </c>
      <c r="K23" s="6" t="s">
        <v>263</v>
      </c>
      <c r="L23" s="6" t="s">
        <v>271</v>
      </c>
      <c r="M23" s="6" t="s">
        <v>236</v>
      </c>
      <c r="N23" s="9">
        <v>1</v>
      </c>
      <c r="O23" s="15">
        <f t="shared" ref="O23:O30" si="23">+N23/250</f>
        <v>4.0000000000000001E-3</v>
      </c>
      <c r="P23" s="12" t="str">
        <f t="shared" ref="P23:P30" si="24">IF(O23&lt;=0.15,"1",IF(AND(O23&gt;0.15,O23&lt;0.3),"2",IF(AND(O23&gt;=0.3),"3")))</f>
        <v>1</v>
      </c>
      <c r="Q23" s="9">
        <v>2</v>
      </c>
      <c r="R23" s="9">
        <v>2</v>
      </c>
      <c r="S23" s="9">
        <f t="shared" ref="S23:S30" si="25">+(P23*0.2)+(Q23*0.5)+(R23*0.3)</f>
        <v>1.7999999999999998</v>
      </c>
      <c r="T23" s="12" t="str">
        <f t="shared" ref="T23:T30" si="26">IF(S23&lt;=2,"BAJO",IF(AND(S23&gt;2,S23&lt;2.5),"MEDIO",IF(AND(S23&gt;=2.5),"ALTO")))</f>
        <v>BAJO</v>
      </c>
      <c r="U23" s="13" t="s">
        <v>68</v>
      </c>
      <c r="V23" s="9" t="s">
        <v>158</v>
      </c>
      <c r="W23" s="13" t="s">
        <v>84</v>
      </c>
      <c r="X23" s="9">
        <v>1</v>
      </c>
      <c r="Y23" s="9">
        <f t="shared" ref="Y23:Y30" si="27">+X23*S23</f>
        <v>1.7999999999999998</v>
      </c>
      <c r="Z23" s="18" t="str">
        <f t="shared" ref="Z23:Z30" si="28">IF(Y23&lt;=3,"ACEPTABLE",IF(AND(Y23&gt;3,Y23&lt;6),"MODERADO",IF(AND(Y23&gt;=6),"SIGNIFICATIVO")))</f>
        <v>ACEPTABLE</v>
      </c>
      <c r="AA23" s="9">
        <v>0</v>
      </c>
      <c r="AB23" s="9">
        <v>1</v>
      </c>
      <c r="AC23" s="9">
        <v>0</v>
      </c>
      <c r="AD23" s="9">
        <v>0</v>
      </c>
      <c r="AE23" s="9">
        <v>0</v>
      </c>
      <c r="AF23" s="9">
        <v>0</v>
      </c>
    </row>
    <row r="24" spans="1:32" ht="91.8" x14ac:dyDescent="0.25">
      <c r="A24" s="87"/>
      <c r="B24" s="90"/>
      <c r="C24" s="20" t="s">
        <v>24</v>
      </c>
      <c r="D24" s="20" t="s">
        <v>154</v>
      </c>
      <c r="E24" s="40">
        <f t="shared" si="13"/>
        <v>1</v>
      </c>
      <c r="F24" s="40">
        <f t="shared" si="22"/>
        <v>0</v>
      </c>
      <c r="G24" s="40">
        <v>0</v>
      </c>
      <c r="H24" s="17" t="s">
        <v>253</v>
      </c>
      <c r="I24" s="17" t="s">
        <v>247</v>
      </c>
      <c r="J24" s="8" t="s">
        <v>25</v>
      </c>
      <c r="K24" s="6" t="s">
        <v>264</v>
      </c>
      <c r="L24" s="6" t="s">
        <v>272</v>
      </c>
      <c r="M24" s="6" t="s">
        <v>236</v>
      </c>
      <c r="N24" s="9">
        <v>250</v>
      </c>
      <c r="O24" s="15">
        <f t="shared" si="23"/>
        <v>1</v>
      </c>
      <c r="P24" s="12" t="str">
        <f t="shared" si="24"/>
        <v>3</v>
      </c>
      <c r="Q24" s="9">
        <v>2</v>
      </c>
      <c r="R24" s="9">
        <v>2</v>
      </c>
      <c r="S24" s="9">
        <f t="shared" si="25"/>
        <v>2.2000000000000002</v>
      </c>
      <c r="T24" s="12" t="str">
        <f t="shared" si="26"/>
        <v>MEDIO</v>
      </c>
      <c r="U24" s="13" t="s">
        <v>68</v>
      </c>
      <c r="V24" s="9" t="s">
        <v>158</v>
      </c>
      <c r="W24" s="13" t="s">
        <v>84</v>
      </c>
      <c r="X24" s="9">
        <v>1</v>
      </c>
      <c r="Y24" s="9">
        <f t="shared" si="27"/>
        <v>2.2000000000000002</v>
      </c>
      <c r="Z24" s="18" t="str">
        <f t="shared" si="28"/>
        <v>ACEPTABLE</v>
      </c>
      <c r="AA24" s="9">
        <v>0</v>
      </c>
      <c r="AB24" s="9">
        <v>1</v>
      </c>
      <c r="AC24" s="9">
        <v>0</v>
      </c>
      <c r="AD24" s="9">
        <v>0</v>
      </c>
      <c r="AE24" s="9">
        <v>0</v>
      </c>
      <c r="AF24" s="9">
        <v>0</v>
      </c>
    </row>
    <row r="25" spans="1:32" ht="60.6" x14ac:dyDescent="0.25">
      <c r="A25" s="87"/>
      <c r="B25" s="90"/>
      <c r="C25" s="20" t="s">
        <v>24</v>
      </c>
      <c r="D25" s="20" t="s">
        <v>154</v>
      </c>
      <c r="E25" s="40">
        <f t="shared" si="13"/>
        <v>0</v>
      </c>
      <c r="F25" s="40">
        <v>0</v>
      </c>
      <c r="G25" s="40">
        <v>1</v>
      </c>
      <c r="H25" s="17" t="s">
        <v>254</v>
      </c>
      <c r="I25" s="17" t="s">
        <v>247</v>
      </c>
      <c r="J25" s="8" t="s">
        <v>25</v>
      </c>
      <c r="K25" s="6" t="s">
        <v>265</v>
      </c>
      <c r="L25" s="6" t="s">
        <v>246</v>
      </c>
      <c r="M25" s="6" t="s">
        <v>236</v>
      </c>
      <c r="N25" s="9">
        <v>10</v>
      </c>
      <c r="O25" s="15">
        <f t="shared" si="23"/>
        <v>0.04</v>
      </c>
      <c r="P25" s="12" t="str">
        <f t="shared" si="24"/>
        <v>1</v>
      </c>
      <c r="Q25" s="9">
        <v>2</v>
      </c>
      <c r="R25" s="9">
        <v>2</v>
      </c>
      <c r="S25" s="9">
        <f t="shared" si="25"/>
        <v>1.7999999999999998</v>
      </c>
      <c r="T25" s="12" t="str">
        <f t="shared" si="26"/>
        <v>BAJO</v>
      </c>
      <c r="U25" s="13" t="s">
        <v>68</v>
      </c>
      <c r="V25" s="9" t="s">
        <v>158</v>
      </c>
      <c r="W25" s="13" t="s">
        <v>84</v>
      </c>
      <c r="X25" s="9">
        <v>1</v>
      </c>
      <c r="Y25" s="9">
        <f t="shared" si="27"/>
        <v>1.7999999999999998</v>
      </c>
      <c r="Z25" s="18" t="str">
        <f t="shared" si="28"/>
        <v>ACEPTABLE</v>
      </c>
      <c r="AA25" s="9">
        <v>0</v>
      </c>
      <c r="AB25" s="9">
        <v>1</v>
      </c>
      <c r="AC25" s="9">
        <v>0</v>
      </c>
      <c r="AD25" s="9">
        <v>0</v>
      </c>
      <c r="AE25" s="9">
        <v>0</v>
      </c>
      <c r="AF25" s="9">
        <v>0</v>
      </c>
    </row>
    <row r="26" spans="1:32" ht="61.2" x14ac:dyDescent="0.25">
      <c r="A26" s="87"/>
      <c r="B26" s="90"/>
      <c r="C26" s="20" t="s">
        <v>24</v>
      </c>
      <c r="D26" s="20" t="s">
        <v>154</v>
      </c>
      <c r="E26" s="40">
        <f t="shared" si="13"/>
        <v>1</v>
      </c>
      <c r="F26" s="40">
        <f t="shared" si="22"/>
        <v>0</v>
      </c>
      <c r="G26" s="40">
        <v>0</v>
      </c>
      <c r="H26" s="17" t="s">
        <v>255</v>
      </c>
      <c r="I26" s="17" t="s">
        <v>260</v>
      </c>
      <c r="J26" s="8" t="s">
        <v>25</v>
      </c>
      <c r="K26" s="6" t="s">
        <v>266</v>
      </c>
      <c r="L26" s="6" t="s">
        <v>272</v>
      </c>
      <c r="M26" s="6" t="s">
        <v>236</v>
      </c>
      <c r="N26" s="9">
        <v>250</v>
      </c>
      <c r="O26" s="15">
        <f t="shared" si="23"/>
        <v>1</v>
      </c>
      <c r="P26" s="12" t="str">
        <f t="shared" si="24"/>
        <v>3</v>
      </c>
      <c r="Q26" s="9">
        <v>2</v>
      </c>
      <c r="R26" s="9">
        <v>2</v>
      </c>
      <c r="S26" s="9">
        <f t="shared" si="25"/>
        <v>2.2000000000000002</v>
      </c>
      <c r="T26" s="12" t="str">
        <f t="shared" si="26"/>
        <v>MEDIO</v>
      </c>
      <c r="U26" s="13" t="s">
        <v>68</v>
      </c>
      <c r="V26" s="9" t="s">
        <v>158</v>
      </c>
      <c r="W26" s="13" t="s">
        <v>84</v>
      </c>
      <c r="X26" s="9">
        <v>1</v>
      </c>
      <c r="Y26" s="9">
        <f t="shared" si="27"/>
        <v>2.2000000000000002</v>
      </c>
      <c r="Z26" s="18" t="str">
        <f t="shared" si="28"/>
        <v>ACEPTABLE</v>
      </c>
      <c r="AA26" s="9">
        <v>0</v>
      </c>
      <c r="AB26" s="9">
        <v>1</v>
      </c>
      <c r="AC26" s="9">
        <v>0</v>
      </c>
      <c r="AD26" s="9">
        <v>0</v>
      </c>
      <c r="AE26" s="9">
        <v>0</v>
      </c>
      <c r="AF26" s="9">
        <v>0</v>
      </c>
    </row>
    <row r="27" spans="1:32" ht="60.6" x14ac:dyDescent="0.25">
      <c r="A27" s="87"/>
      <c r="B27" s="90"/>
      <c r="C27" s="20" t="s">
        <v>0</v>
      </c>
      <c r="D27" s="20" t="s">
        <v>249</v>
      </c>
      <c r="E27" s="40">
        <v>0</v>
      </c>
      <c r="F27" s="40">
        <f t="shared" si="22"/>
        <v>0</v>
      </c>
      <c r="G27" s="40">
        <v>1</v>
      </c>
      <c r="H27" s="17" t="s">
        <v>256</v>
      </c>
      <c r="I27" s="17" t="s">
        <v>247</v>
      </c>
      <c r="J27" s="8" t="s">
        <v>25</v>
      </c>
      <c r="K27" s="6" t="s">
        <v>267</v>
      </c>
      <c r="L27" s="6" t="s">
        <v>271</v>
      </c>
      <c r="M27" s="6" t="s">
        <v>236</v>
      </c>
      <c r="N27" s="9">
        <v>250</v>
      </c>
      <c r="O27" s="15">
        <f t="shared" si="23"/>
        <v>1</v>
      </c>
      <c r="P27" s="12" t="str">
        <f t="shared" si="24"/>
        <v>3</v>
      </c>
      <c r="Q27" s="9">
        <v>2</v>
      </c>
      <c r="R27" s="9">
        <v>2</v>
      </c>
      <c r="S27" s="9">
        <f t="shared" si="25"/>
        <v>2.2000000000000002</v>
      </c>
      <c r="T27" s="12" t="str">
        <f t="shared" si="26"/>
        <v>MEDIO</v>
      </c>
      <c r="U27" s="13" t="s">
        <v>68</v>
      </c>
      <c r="V27" s="9" t="s">
        <v>158</v>
      </c>
      <c r="W27" s="13" t="s">
        <v>84</v>
      </c>
      <c r="X27" s="9">
        <v>1</v>
      </c>
      <c r="Y27" s="9">
        <f t="shared" si="27"/>
        <v>2.2000000000000002</v>
      </c>
      <c r="Z27" s="18" t="str">
        <f t="shared" si="28"/>
        <v>ACEPTABLE</v>
      </c>
      <c r="AA27" s="9">
        <v>0</v>
      </c>
      <c r="AB27" s="9">
        <v>1</v>
      </c>
      <c r="AC27" s="9">
        <v>0</v>
      </c>
      <c r="AD27" s="9">
        <v>0</v>
      </c>
      <c r="AE27" s="9">
        <v>0</v>
      </c>
      <c r="AF27" s="9">
        <v>0</v>
      </c>
    </row>
    <row r="28" spans="1:32" ht="60.6" x14ac:dyDescent="0.25">
      <c r="A28" s="87"/>
      <c r="B28" s="90"/>
      <c r="C28" s="20" t="s">
        <v>24</v>
      </c>
      <c r="D28" s="20" t="s">
        <v>262</v>
      </c>
      <c r="E28" s="40">
        <f t="shared" si="13"/>
        <v>0</v>
      </c>
      <c r="F28" s="40">
        <v>0</v>
      </c>
      <c r="G28" s="40">
        <v>1</v>
      </c>
      <c r="H28" s="17" t="s">
        <v>257</v>
      </c>
      <c r="I28" s="17" t="s">
        <v>247</v>
      </c>
      <c r="J28" s="8" t="s">
        <v>25</v>
      </c>
      <c r="K28" s="6" t="s">
        <v>268</v>
      </c>
      <c r="L28" s="6" t="s">
        <v>271</v>
      </c>
      <c r="M28" s="6" t="s">
        <v>236</v>
      </c>
      <c r="N28" s="9">
        <v>25</v>
      </c>
      <c r="O28" s="15">
        <f t="shared" si="23"/>
        <v>0.1</v>
      </c>
      <c r="P28" s="12" t="str">
        <f t="shared" si="24"/>
        <v>1</v>
      </c>
      <c r="Q28" s="9">
        <v>2</v>
      </c>
      <c r="R28" s="9">
        <v>2</v>
      </c>
      <c r="S28" s="9">
        <f t="shared" si="25"/>
        <v>1.7999999999999998</v>
      </c>
      <c r="T28" s="12" t="str">
        <f t="shared" si="26"/>
        <v>BAJO</v>
      </c>
      <c r="U28" s="13" t="s">
        <v>68</v>
      </c>
      <c r="V28" s="9" t="s">
        <v>158</v>
      </c>
      <c r="W28" s="13" t="s">
        <v>84</v>
      </c>
      <c r="X28" s="9">
        <v>1</v>
      </c>
      <c r="Y28" s="9">
        <f t="shared" si="27"/>
        <v>1.7999999999999998</v>
      </c>
      <c r="Z28" s="18" t="str">
        <f t="shared" si="28"/>
        <v>ACEPTABLE</v>
      </c>
      <c r="AA28" s="9">
        <v>0</v>
      </c>
      <c r="AB28" s="9">
        <v>1</v>
      </c>
      <c r="AC28" s="9">
        <v>0</v>
      </c>
      <c r="AD28" s="9">
        <v>0</v>
      </c>
      <c r="AE28" s="9">
        <v>0</v>
      </c>
      <c r="AF28" s="9">
        <v>0</v>
      </c>
    </row>
    <row r="29" spans="1:32" ht="71.400000000000006" x14ac:dyDescent="0.25">
      <c r="A29" s="87"/>
      <c r="B29" s="90"/>
      <c r="C29" s="20" t="s">
        <v>0</v>
      </c>
      <c r="D29" s="20" t="s">
        <v>249</v>
      </c>
      <c r="E29" s="40">
        <f t="shared" si="13"/>
        <v>0</v>
      </c>
      <c r="F29" s="40">
        <v>0</v>
      </c>
      <c r="G29" s="40">
        <v>1</v>
      </c>
      <c r="H29" s="17" t="s">
        <v>258</v>
      </c>
      <c r="I29" s="17" t="s">
        <v>261</v>
      </c>
      <c r="J29" s="8" t="s">
        <v>25</v>
      </c>
      <c r="K29" s="6" t="s">
        <v>269</v>
      </c>
      <c r="L29" s="6" t="s">
        <v>271</v>
      </c>
      <c r="M29" s="6" t="s">
        <v>236</v>
      </c>
      <c r="N29" s="9">
        <v>1</v>
      </c>
      <c r="O29" s="15">
        <f t="shared" si="23"/>
        <v>4.0000000000000001E-3</v>
      </c>
      <c r="P29" s="12" t="str">
        <f t="shared" si="24"/>
        <v>1</v>
      </c>
      <c r="Q29" s="9">
        <v>2</v>
      </c>
      <c r="R29" s="9">
        <v>2</v>
      </c>
      <c r="S29" s="9">
        <f t="shared" si="25"/>
        <v>1.7999999999999998</v>
      </c>
      <c r="T29" s="12" t="str">
        <f t="shared" si="26"/>
        <v>BAJO</v>
      </c>
      <c r="U29" s="13" t="s">
        <v>68</v>
      </c>
      <c r="V29" s="9" t="s">
        <v>158</v>
      </c>
      <c r="W29" s="13" t="s">
        <v>84</v>
      </c>
      <c r="X29" s="9">
        <v>1</v>
      </c>
      <c r="Y29" s="9">
        <f t="shared" si="27"/>
        <v>1.7999999999999998</v>
      </c>
      <c r="Z29" s="18" t="str">
        <f t="shared" si="28"/>
        <v>ACEPTABLE</v>
      </c>
      <c r="AA29" s="9">
        <v>0</v>
      </c>
      <c r="AB29" s="9">
        <v>1</v>
      </c>
      <c r="AC29" s="9">
        <v>0</v>
      </c>
      <c r="AD29" s="9">
        <v>0</v>
      </c>
      <c r="AE29" s="9">
        <v>0</v>
      </c>
      <c r="AF29" s="9">
        <v>0</v>
      </c>
    </row>
    <row r="30" spans="1:32" ht="60.6" x14ac:dyDescent="0.25">
      <c r="A30" s="87"/>
      <c r="B30" s="90"/>
      <c r="C30" s="20" t="s">
        <v>24</v>
      </c>
      <c r="D30" s="20" t="s">
        <v>262</v>
      </c>
      <c r="E30" s="40">
        <f t="shared" si="13"/>
        <v>0</v>
      </c>
      <c r="F30" s="40">
        <f t="shared" si="22"/>
        <v>1</v>
      </c>
      <c r="G30" s="40">
        <v>0</v>
      </c>
      <c r="H30" s="17" t="s">
        <v>259</v>
      </c>
      <c r="I30" s="17" t="s">
        <v>247</v>
      </c>
      <c r="J30" s="8" t="s">
        <v>25</v>
      </c>
      <c r="K30" s="6" t="s">
        <v>270</v>
      </c>
      <c r="L30" s="6" t="s">
        <v>271</v>
      </c>
      <c r="M30" s="6" t="s">
        <v>236</v>
      </c>
      <c r="N30" s="9">
        <v>25</v>
      </c>
      <c r="O30" s="15">
        <f t="shared" si="23"/>
        <v>0.1</v>
      </c>
      <c r="P30" s="12" t="str">
        <f t="shared" si="24"/>
        <v>1</v>
      </c>
      <c r="Q30" s="9">
        <v>2</v>
      </c>
      <c r="R30" s="9">
        <v>2</v>
      </c>
      <c r="S30" s="9">
        <f t="shared" si="25"/>
        <v>1.7999999999999998</v>
      </c>
      <c r="T30" s="12" t="str">
        <f t="shared" si="26"/>
        <v>BAJO</v>
      </c>
      <c r="U30" s="13" t="s">
        <v>68</v>
      </c>
      <c r="V30" s="9" t="s">
        <v>158</v>
      </c>
      <c r="W30" s="13" t="s">
        <v>84</v>
      </c>
      <c r="X30" s="9">
        <v>1</v>
      </c>
      <c r="Y30" s="9">
        <f t="shared" si="27"/>
        <v>1.7999999999999998</v>
      </c>
      <c r="Z30" s="18" t="str">
        <f t="shared" si="28"/>
        <v>ACEPTABLE</v>
      </c>
      <c r="AA30" s="9">
        <v>0</v>
      </c>
      <c r="AB30" s="9">
        <v>1</v>
      </c>
      <c r="AC30" s="9">
        <v>0</v>
      </c>
      <c r="AD30" s="9">
        <v>0</v>
      </c>
      <c r="AE30" s="9">
        <v>0</v>
      </c>
      <c r="AF30" s="9">
        <v>0</v>
      </c>
    </row>
    <row r="31" spans="1:32" ht="60.6" x14ac:dyDescent="0.25">
      <c r="A31" s="87"/>
      <c r="B31" s="90"/>
      <c r="C31" s="20" t="s">
        <v>24</v>
      </c>
      <c r="D31" s="20" t="s">
        <v>154</v>
      </c>
      <c r="E31" s="40">
        <f t="shared" si="2"/>
        <v>1</v>
      </c>
      <c r="F31" s="40">
        <f t="shared" si="3"/>
        <v>0</v>
      </c>
      <c r="G31" s="40">
        <v>0</v>
      </c>
      <c r="H31" s="17" t="s">
        <v>31</v>
      </c>
      <c r="I31" s="17" t="s">
        <v>42</v>
      </c>
      <c r="J31" s="8" t="s">
        <v>25</v>
      </c>
      <c r="K31" s="6" t="s">
        <v>35</v>
      </c>
      <c r="L31" s="6" t="s">
        <v>35</v>
      </c>
      <c r="M31" s="6" t="s">
        <v>239</v>
      </c>
      <c r="N31" s="9">
        <v>250</v>
      </c>
      <c r="O31" s="15">
        <f>+N31/250</f>
        <v>1</v>
      </c>
      <c r="P31" s="12" t="str">
        <f>IF(O31&lt;=0.15,"1",IF(AND(O31&gt;0.15,O31&lt;0.3),"2",IF(AND(O31&gt;=0.3),"3")))</f>
        <v>3</v>
      </c>
      <c r="Q31" s="9">
        <v>2</v>
      </c>
      <c r="R31" s="9">
        <v>1</v>
      </c>
      <c r="S31" s="9">
        <f t="shared" si="0"/>
        <v>1.9000000000000001</v>
      </c>
      <c r="T31" s="12" t="str">
        <f t="shared" si="1"/>
        <v>BAJO</v>
      </c>
      <c r="U31" s="13" t="s">
        <v>53</v>
      </c>
      <c r="V31" s="9" t="s">
        <v>158</v>
      </c>
      <c r="W31" s="13" t="s">
        <v>54</v>
      </c>
      <c r="X31" s="9">
        <v>1</v>
      </c>
      <c r="Y31" s="9">
        <f>+X31*S31</f>
        <v>1.9000000000000001</v>
      </c>
      <c r="Z31" s="18" t="str">
        <f>IF(Y31&lt;=3,"ACEPTABLE",IF(AND(Y31&gt;3,Y31&lt;6),"MODERADO",IF(AND(Y31&gt;=6),"SIGNIFICATIVO")))</f>
        <v>ACEPTABLE</v>
      </c>
      <c r="AA31" s="9">
        <v>0</v>
      </c>
      <c r="AB31" s="9">
        <v>1</v>
      </c>
      <c r="AC31" s="9">
        <v>0</v>
      </c>
      <c r="AD31" s="9">
        <v>0</v>
      </c>
      <c r="AE31" s="9">
        <v>1</v>
      </c>
      <c r="AF31" s="9">
        <v>1</v>
      </c>
    </row>
    <row r="32" spans="1:32" ht="60.6" x14ac:dyDescent="0.25">
      <c r="A32" s="87"/>
      <c r="B32" s="90"/>
      <c r="C32" s="20" t="s">
        <v>24</v>
      </c>
      <c r="D32" s="20" t="s">
        <v>154</v>
      </c>
      <c r="E32" s="40">
        <f t="shared" si="2"/>
        <v>0</v>
      </c>
      <c r="F32" s="40">
        <f t="shared" si="3"/>
        <v>1</v>
      </c>
      <c r="G32" s="40">
        <v>0</v>
      </c>
      <c r="H32" s="17" t="s">
        <v>31</v>
      </c>
      <c r="I32" s="17" t="s">
        <v>42</v>
      </c>
      <c r="J32" s="8" t="s">
        <v>25</v>
      </c>
      <c r="K32" s="6" t="s">
        <v>43</v>
      </c>
      <c r="L32" s="6" t="s">
        <v>69</v>
      </c>
      <c r="M32" s="6" t="s">
        <v>239</v>
      </c>
      <c r="N32" s="9">
        <v>3</v>
      </c>
      <c r="O32" s="15">
        <f t="shared" ref="O32:O50" si="29">+N32/250</f>
        <v>1.2E-2</v>
      </c>
      <c r="P32" s="12" t="str">
        <f t="shared" ref="P32:P50" si="30">IF(O32&lt;=0.15,"1",IF(AND(O32&gt;0.15,O32&lt;0.3),"2",IF(AND(O32&gt;=0.3),"3")))</f>
        <v>1</v>
      </c>
      <c r="Q32" s="9">
        <v>2</v>
      </c>
      <c r="R32" s="9">
        <v>2</v>
      </c>
      <c r="S32" s="9">
        <f t="shared" si="0"/>
        <v>1.7999999999999998</v>
      </c>
      <c r="T32" s="12" t="str">
        <f t="shared" si="1"/>
        <v>BAJO</v>
      </c>
      <c r="U32" s="13" t="s">
        <v>92</v>
      </c>
      <c r="V32" s="9" t="s">
        <v>158</v>
      </c>
      <c r="W32" s="13" t="s">
        <v>55</v>
      </c>
      <c r="X32" s="9">
        <v>1</v>
      </c>
      <c r="Y32" s="9">
        <f t="shared" ref="Y32:Y50" si="31">+X32*S32</f>
        <v>1.7999999999999998</v>
      </c>
      <c r="Z32" s="18" t="str">
        <f t="shared" ref="Z32:Z37" si="32">IF(Y32&lt;=3,"ACEPTABLE",IF(AND(Y32&gt;3,Y32&lt;6),"MODERADO",IF(AND(Y32&gt;=6),"SIGNIFICATIVO")))</f>
        <v>ACEPTABLE</v>
      </c>
      <c r="AA32" s="9">
        <v>0</v>
      </c>
      <c r="AB32" s="9">
        <v>1</v>
      </c>
      <c r="AC32" s="9">
        <v>0</v>
      </c>
      <c r="AD32" s="9">
        <v>1</v>
      </c>
      <c r="AE32" s="9">
        <v>1</v>
      </c>
      <c r="AF32" s="9">
        <v>1</v>
      </c>
    </row>
    <row r="33" spans="1:32" ht="60.6" x14ac:dyDescent="0.25">
      <c r="A33" s="87"/>
      <c r="B33" s="90"/>
      <c r="C33" s="20" t="s">
        <v>24</v>
      </c>
      <c r="D33" s="20" t="s">
        <v>154</v>
      </c>
      <c r="E33" s="40">
        <f t="shared" si="2"/>
        <v>1</v>
      </c>
      <c r="F33" s="40">
        <f t="shared" si="3"/>
        <v>0</v>
      </c>
      <c r="G33" s="40">
        <v>0</v>
      </c>
      <c r="H33" s="17" t="s">
        <v>31</v>
      </c>
      <c r="I33" s="17" t="s">
        <v>41</v>
      </c>
      <c r="J33" s="8" t="s">
        <v>25</v>
      </c>
      <c r="K33" s="6" t="s">
        <v>129</v>
      </c>
      <c r="L33" s="6" t="s">
        <v>155</v>
      </c>
      <c r="M33" s="6" t="s">
        <v>176</v>
      </c>
      <c r="N33" s="9">
        <v>250</v>
      </c>
      <c r="O33" s="15">
        <f t="shared" si="29"/>
        <v>1</v>
      </c>
      <c r="P33" s="12" t="str">
        <f t="shared" si="30"/>
        <v>3</v>
      </c>
      <c r="Q33" s="9">
        <v>1</v>
      </c>
      <c r="R33" s="9">
        <v>1</v>
      </c>
      <c r="S33" s="9">
        <f t="shared" si="0"/>
        <v>1.4000000000000001</v>
      </c>
      <c r="T33" s="12" t="str">
        <f t="shared" si="1"/>
        <v>BAJO</v>
      </c>
      <c r="U33" s="13" t="s">
        <v>100</v>
      </c>
      <c r="V33" s="9" t="s">
        <v>160</v>
      </c>
      <c r="W33" s="13" t="s">
        <v>97</v>
      </c>
      <c r="X33" s="9">
        <v>2</v>
      </c>
      <c r="Y33" s="9">
        <f t="shared" si="31"/>
        <v>2.8000000000000003</v>
      </c>
      <c r="Z33" s="18" t="str">
        <f t="shared" si="32"/>
        <v>ACEPTABLE</v>
      </c>
      <c r="AA33" s="9">
        <v>0</v>
      </c>
      <c r="AB33" s="9">
        <v>1</v>
      </c>
      <c r="AC33" s="9">
        <v>1</v>
      </c>
      <c r="AD33" s="9">
        <v>1</v>
      </c>
      <c r="AE33" s="9">
        <v>1</v>
      </c>
      <c r="AF33" s="9">
        <v>1</v>
      </c>
    </row>
    <row r="34" spans="1:32" ht="60.6" x14ac:dyDescent="0.25">
      <c r="A34" s="87"/>
      <c r="B34" s="90"/>
      <c r="C34" s="20" t="s">
        <v>24</v>
      </c>
      <c r="D34" s="20" t="s">
        <v>154</v>
      </c>
      <c r="E34" s="40">
        <f t="shared" si="2"/>
        <v>1</v>
      </c>
      <c r="F34" s="40">
        <f t="shared" si="3"/>
        <v>0</v>
      </c>
      <c r="G34" s="40">
        <v>0</v>
      </c>
      <c r="H34" s="17" t="s">
        <v>33</v>
      </c>
      <c r="I34" s="17" t="s">
        <v>56</v>
      </c>
      <c r="J34" s="8" t="s">
        <v>25</v>
      </c>
      <c r="K34" s="6" t="s">
        <v>39</v>
      </c>
      <c r="L34" s="6" t="s">
        <v>49</v>
      </c>
      <c r="M34" s="6" t="s">
        <v>176</v>
      </c>
      <c r="N34" s="9">
        <v>250</v>
      </c>
      <c r="O34" s="15">
        <f t="shared" si="29"/>
        <v>1</v>
      </c>
      <c r="P34" s="12" t="str">
        <f t="shared" si="30"/>
        <v>3</v>
      </c>
      <c r="Q34" s="9">
        <v>1</v>
      </c>
      <c r="R34" s="9">
        <v>1</v>
      </c>
      <c r="S34" s="9">
        <f t="shared" si="0"/>
        <v>1.4000000000000001</v>
      </c>
      <c r="T34" s="12" t="str">
        <f t="shared" si="1"/>
        <v>BAJO</v>
      </c>
      <c r="U34" s="13" t="s">
        <v>22</v>
      </c>
      <c r="V34" s="9" t="s">
        <v>158</v>
      </c>
      <c r="W34" s="13" t="s">
        <v>86</v>
      </c>
      <c r="X34" s="9">
        <v>1</v>
      </c>
      <c r="Y34" s="9">
        <f t="shared" si="31"/>
        <v>1.4000000000000001</v>
      </c>
      <c r="Z34" s="18" t="str">
        <f t="shared" si="32"/>
        <v>ACEPTABLE</v>
      </c>
      <c r="AA34" s="9">
        <v>0</v>
      </c>
      <c r="AB34" s="9">
        <v>1</v>
      </c>
      <c r="AC34" s="9">
        <v>1</v>
      </c>
      <c r="AD34" s="9">
        <v>1</v>
      </c>
      <c r="AE34" s="9">
        <v>1</v>
      </c>
      <c r="AF34" s="9">
        <v>1</v>
      </c>
    </row>
    <row r="35" spans="1:32" ht="60.6" x14ac:dyDescent="0.25">
      <c r="A35" s="87"/>
      <c r="B35" s="90"/>
      <c r="C35" s="20" t="s">
        <v>24</v>
      </c>
      <c r="D35" s="20" t="s">
        <v>154</v>
      </c>
      <c r="E35" s="40">
        <f t="shared" si="2"/>
        <v>0</v>
      </c>
      <c r="F35" s="40">
        <f t="shared" si="3"/>
        <v>1</v>
      </c>
      <c r="G35" s="40">
        <v>0</v>
      </c>
      <c r="H35" s="17" t="s">
        <v>33</v>
      </c>
      <c r="I35" s="17" t="s">
        <v>57</v>
      </c>
      <c r="J35" s="8" t="s">
        <v>25</v>
      </c>
      <c r="K35" s="6" t="s">
        <v>37</v>
      </c>
      <c r="L35" s="6" t="s">
        <v>48</v>
      </c>
      <c r="M35" s="6" t="s">
        <v>239</v>
      </c>
      <c r="N35" s="9">
        <v>12</v>
      </c>
      <c r="O35" s="15">
        <f t="shared" si="29"/>
        <v>4.8000000000000001E-2</v>
      </c>
      <c r="P35" s="12" t="str">
        <f t="shared" si="30"/>
        <v>1</v>
      </c>
      <c r="Q35" s="9">
        <v>2</v>
      </c>
      <c r="R35" s="9">
        <v>2</v>
      </c>
      <c r="S35" s="9">
        <f t="shared" si="0"/>
        <v>1.7999999999999998</v>
      </c>
      <c r="T35" s="12" t="str">
        <f t="shared" si="1"/>
        <v>BAJO</v>
      </c>
      <c r="U35" s="13" t="s">
        <v>93</v>
      </c>
      <c r="V35" s="9" t="s">
        <v>158</v>
      </c>
      <c r="W35" s="13" t="s">
        <v>54</v>
      </c>
      <c r="X35" s="9">
        <v>1</v>
      </c>
      <c r="Y35" s="9">
        <f t="shared" si="31"/>
        <v>1.7999999999999998</v>
      </c>
      <c r="Z35" s="18" t="str">
        <f t="shared" si="32"/>
        <v>ACEPTABLE</v>
      </c>
      <c r="AA35" s="9">
        <v>0</v>
      </c>
      <c r="AB35" s="9">
        <v>1</v>
      </c>
      <c r="AC35" s="9">
        <v>0</v>
      </c>
      <c r="AD35" s="9">
        <v>1</v>
      </c>
      <c r="AE35" s="9">
        <v>1</v>
      </c>
      <c r="AF35" s="9">
        <v>1</v>
      </c>
    </row>
    <row r="36" spans="1:32" ht="60.6" x14ac:dyDescent="0.25">
      <c r="A36" s="87"/>
      <c r="B36" s="90"/>
      <c r="C36" s="20" t="s">
        <v>24</v>
      </c>
      <c r="D36" s="20" t="s">
        <v>154</v>
      </c>
      <c r="E36" s="40">
        <f t="shared" si="2"/>
        <v>0</v>
      </c>
      <c r="F36" s="40">
        <f t="shared" si="3"/>
        <v>1</v>
      </c>
      <c r="G36" s="40">
        <v>0</v>
      </c>
      <c r="H36" s="17" t="s">
        <v>32</v>
      </c>
      <c r="I36" s="17" t="s">
        <v>58</v>
      </c>
      <c r="J36" s="8" t="s">
        <v>25</v>
      </c>
      <c r="K36" s="6" t="s">
        <v>37</v>
      </c>
      <c r="L36" s="6" t="s">
        <v>69</v>
      </c>
      <c r="M36" s="6" t="s">
        <v>177</v>
      </c>
      <c r="N36" s="9">
        <v>3</v>
      </c>
      <c r="O36" s="15">
        <f t="shared" si="29"/>
        <v>1.2E-2</v>
      </c>
      <c r="P36" s="12" t="str">
        <f t="shared" si="30"/>
        <v>1</v>
      </c>
      <c r="Q36" s="9">
        <v>2</v>
      </c>
      <c r="R36" s="9">
        <v>2</v>
      </c>
      <c r="S36" s="9">
        <f t="shared" si="0"/>
        <v>1.7999999999999998</v>
      </c>
      <c r="T36" s="12" t="str">
        <f t="shared" si="1"/>
        <v>BAJO</v>
      </c>
      <c r="U36" s="13" t="s">
        <v>92</v>
      </c>
      <c r="V36" s="9" t="s">
        <v>159</v>
      </c>
      <c r="W36" s="13" t="s">
        <v>55</v>
      </c>
      <c r="X36" s="9">
        <v>1</v>
      </c>
      <c r="Y36" s="9">
        <f t="shared" si="31"/>
        <v>1.7999999999999998</v>
      </c>
      <c r="Z36" s="18" t="str">
        <f t="shared" si="32"/>
        <v>ACEPTABLE</v>
      </c>
      <c r="AA36" s="9">
        <v>0</v>
      </c>
      <c r="AB36" s="9">
        <v>1</v>
      </c>
      <c r="AC36" s="9">
        <v>1</v>
      </c>
      <c r="AD36" s="9">
        <v>1</v>
      </c>
      <c r="AE36" s="9">
        <v>1</v>
      </c>
      <c r="AF36" s="9">
        <v>1</v>
      </c>
    </row>
    <row r="37" spans="1:32" ht="60.6" x14ac:dyDescent="0.25">
      <c r="A37" s="87"/>
      <c r="B37" s="90"/>
      <c r="C37" s="20" t="s">
        <v>24</v>
      </c>
      <c r="D37" s="20" t="s">
        <v>154</v>
      </c>
      <c r="E37" s="40">
        <f t="shared" si="2"/>
        <v>1</v>
      </c>
      <c r="F37" s="40">
        <f t="shared" si="3"/>
        <v>0</v>
      </c>
      <c r="G37" s="40">
        <v>0</v>
      </c>
      <c r="H37" s="17" t="s">
        <v>61</v>
      </c>
      <c r="I37" s="17" t="s">
        <v>62</v>
      </c>
      <c r="J37" s="8" t="s">
        <v>25</v>
      </c>
      <c r="K37" s="6" t="s">
        <v>129</v>
      </c>
      <c r="L37" s="6" t="s">
        <v>155</v>
      </c>
      <c r="M37" s="6" t="s">
        <v>177</v>
      </c>
      <c r="N37" s="9">
        <v>250</v>
      </c>
      <c r="O37" s="15">
        <f t="shared" si="29"/>
        <v>1</v>
      </c>
      <c r="P37" s="12" t="str">
        <f t="shared" si="30"/>
        <v>3</v>
      </c>
      <c r="Q37" s="9">
        <v>2</v>
      </c>
      <c r="R37" s="9">
        <v>1</v>
      </c>
      <c r="S37" s="9">
        <f t="shared" si="0"/>
        <v>1.9000000000000001</v>
      </c>
      <c r="T37" s="12" t="str">
        <f t="shared" si="1"/>
        <v>BAJO</v>
      </c>
      <c r="U37" s="13" t="s">
        <v>101</v>
      </c>
      <c r="V37" s="9" t="s">
        <v>161</v>
      </c>
      <c r="W37" s="13" t="s">
        <v>79</v>
      </c>
      <c r="X37" s="9">
        <v>1</v>
      </c>
      <c r="Y37" s="9">
        <f t="shared" si="31"/>
        <v>1.9000000000000001</v>
      </c>
      <c r="Z37" s="18" t="str">
        <f t="shared" si="32"/>
        <v>ACEPTABLE</v>
      </c>
      <c r="AA37" s="9">
        <v>0</v>
      </c>
      <c r="AB37" s="9">
        <v>1</v>
      </c>
      <c r="AC37" s="9">
        <v>0</v>
      </c>
      <c r="AD37" s="9">
        <v>0</v>
      </c>
      <c r="AE37" s="9">
        <v>1</v>
      </c>
      <c r="AF37" s="9">
        <v>1</v>
      </c>
    </row>
    <row r="38" spans="1:32" ht="60.6" x14ac:dyDescent="0.25">
      <c r="A38" s="87"/>
      <c r="B38" s="90"/>
      <c r="C38" s="20" t="s">
        <v>24</v>
      </c>
      <c r="D38" s="20" t="s">
        <v>154</v>
      </c>
      <c r="E38" s="40">
        <f t="shared" si="2"/>
        <v>1</v>
      </c>
      <c r="F38" s="40">
        <f t="shared" si="3"/>
        <v>0</v>
      </c>
      <c r="G38" s="40">
        <v>0</v>
      </c>
      <c r="H38" s="17" t="s">
        <v>61</v>
      </c>
      <c r="I38" s="17" t="s">
        <v>88</v>
      </c>
      <c r="J38" s="8" t="s">
        <v>25</v>
      </c>
      <c r="K38" s="6" t="s">
        <v>64</v>
      </c>
      <c r="L38" s="6" t="s">
        <v>65</v>
      </c>
      <c r="M38" s="6" t="s">
        <v>177</v>
      </c>
      <c r="N38" s="9">
        <v>250</v>
      </c>
      <c r="O38" s="15">
        <f t="shared" si="29"/>
        <v>1</v>
      </c>
      <c r="P38" s="12" t="str">
        <f t="shared" si="30"/>
        <v>3</v>
      </c>
      <c r="Q38" s="9">
        <v>1</v>
      </c>
      <c r="R38" s="9">
        <v>1</v>
      </c>
      <c r="S38" s="9">
        <f t="shared" si="0"/>
        <v>1.4000000000000001</v>
      </c>
      <c r="T38" s="12" t="str">
        <f t="shared" si="1"/>
        <v>BAJO</v>
      </c>
      <c r="U38" s="13" t="s">
        <v>89</v>
      </c>
      <c r="V38" s="9" t="s">
        <v>158</v>
      </c>
      <c r="W38" s="13" t="s">
        <v>84</v>
      </c>
      <c r="X38" s="9">
        <v>1</v>
      </c>
      <c r="Y38" s="9">
        <f t="shared" si="31"/>
        <v>1.4000000000000001</v>
      </c>
      <c r="Z38" s="18" t="str">
        <f>IF(Y38&lt;=2,"ACEPTABLE",IF(AND(Y38&gt;2,Y38&lt;6),"MODERADO",IF(AND(Y38&gt;=6),"SIGNIFICATIVO")))</f>
        <v>ACEPTABLE</v>
      </c>
      <c r="AA38" s="9">
        <v>0</v>
      </c>
      <c r="AB38" s="9">
        <v>1</v>
      </c>
      <c r="AC38" s="9">
        <v>0</v>
      </c>
      <c r="AD38" s="9">
        <v>0</v>
      </c>
      <c r="AE38" s="9">
        <v>0</v>
      </c>
      <c r="AF38" s="9">
        <v>1</v>
      </c>
    </row>
    <row r="39" spans="1:32" ht="60.6" x14ac:dyDescent="0.25">
      <c r="A39" s="87"/>
      <c r="B39" s="90"/>
      <c r="C39" s="20" t="s">
        <v>24</v>
      </c>
      <c r="D39" s="20" t="s">
        <v>154</v>
      </c>
      <c r="E39" s="40">
        <f t="shared" si="2"/>
        <v>0</v>
      </c>
      <c r="F39" s="40">
        <f t="shared" si="3"/>
        <v>1</v>
      </c>
      <c r="G39" s="40">
        <v>0</v>
      </c>
      <c r="H39" s="17" t="s">
        <v>63</v>
      </c>
      <c r="I39" s="17" t="s">
        <v>45</v>
      </c>
      <c r="J39" s="8" t="s">
        <v>25</v>
      </c>
      <c r="K39" s="6" t="s">
        <v>37</v>
      </c>
      <c r="L39" s="6" t="s">
        <v>98</v>
      </c>
      <c r="M39" s="6" t="s">
        <v>177</v>
      </c>
      <c r="N39" s="9">
        <v>52</v>
      </c>
      <c r="O39" s="15">
        <f t="shared" si="29"/>
        <v>0.20799999999999999</v>
      </c>
      <c r="P39" s="12" t="str">
        <f t="shared" si="30"/>
        <v>2</v>
      </c>
      <c r="Q39" s="9">
        <v>2</v>
      </c>
      <c r="R39" s="9">
        <v>1</v>
      </c>
      <c r="S39" s="9">
        <f t="shared" si="0"/>
        <v>1.7</v>
      </c>
      <c r="T39" s="12" t="str">
        <f t="shared" si="1"/>
        <v>BAJO</v>
      </c>
      <c r="U39" s="13" t="s">
        <v>94</v>
      </c>
      <c r="V39" s="9" t="s">
        <v>158</v>
      </c>
      <c r="W39" s="13" t="s">
        <v>84</v>
      </c>
      <c r="X39" s="9">
        <v>1</v>
      </c>
      <c r="Y39" s="9">
        <f t="shared" si="31"/>
        <v>1.7</v>
      </c>
      <c r="Z39" s="18" t="str">
        <f t="shared" ref="Z39:Z50" si="33">IF(Y39&lt;=3,"ACEPTABLE",IF(AND(Y39&gt;3,Y39&lt;6),"MODERADO",IF(AND(Y39&gt;=6),"SIGNIFICATIVO")))</f>
        <v>ACEPTABLE</v>
      </c>
      <c r="AA39" s="9">
        <v>1</v>
      </c>
      <c r="AB39" s="9">
        <v>1</v>
      </c>
      <c r="AC39" s="9">
        <v>1</v>
      </c>
      <c r="AD39" s="9">
        <v>1</v>
      </c>
      <c r="AE39" s="9">
        <v>1</v>
      </c>
      <c r="AF39" s="9">
        <v>1</v>
      </c>
    </row>
    <row r="40" spans="1:32" ht="60.6" x14ac:dyDescent="0.25">
      <c r="A40" s="87"/>
      <c r="B40" s="90"/>
      <c r="C40" s="20" t="s">
        <v>24</v>
      </c>
      <c r="D40" s="20" t="s">
        <v>154</v>
      </c>
      <c r="E40" s="40">
        <f t="shared" si="2"/>
        <v>1</v>
      </c>
      <c r="F40" s="40">
        <f t="shared" si="3"/>
        <v>0</v>
      </c>
      <c r="G40" s="40">
        <v>0</v>
      </c>
      <c r="H40" s="17" t="s">
        <v>63</v>
      </c>
      <c r="I40" s="17" t="s">
        <v>45</v>
      </c>
      <c r="J40" s="8" t="s">
        <v>25</v>
      </c>
      <c r="K40" s="6" t="s">
        <v>129</v>
      </c>
      <c r="L40" s="6" t="s">
        <v>155</v>
      </c>
      <c r="M40" s="6" t="s">
        <v>177</v>
      </c>
      <c r="N40" s="9">
        <v>250</v>
      </c>
      <c r="O40" s="15">
        <f t="shared" si="29"/>
        <v>1</v>
      </c>
      <c r="P40" s="12" t="str">
        <f t="shared" si="30"/>
        <v>3</v>
      </c>
      <c r="Q40" s="9">
        <v>2</v>
      </c>
      <c r="R40" s="9">
        <v>1</v>
      </c>
      <c r="S40" s="9">
        <f t="shared" si="0"/>
        <v>1.9000000000000001</v>
      </c>
      <c r="T40" s="12" t="str">
        <f t="shared" si="1"/>
        <v>BAJO</v>
      </c>
      <c r="U40" s="13" t="s">
        <v>59</v>
      </c>
      <c r="V40" s="9" t="s">
        <v>158</v>
      </c>
      <c r="W40" s="13" t="s">
        <v>79</v>
      </c>
      <c r="X40" s="9">
        <v>1</v>
      </c>
      <c r="Y40" s="9">
        <f t="shared" si="31"/>
        <v>1.9000000000000001</v>
      </c>
      <c r="Z40" s="18" t="str">
        <f t="shared" si="33"/>
        <v>ACEPTABLE</v>
      </c>
      <c r="AA40" s="9">
        <v>0</v>
      </c>
      <c r="AB40" s="9">
        <v>1</v>
      </c>
      <c r="AC40" s="9">
        <v>0</v>
      </c>
      <c r="AD40" s="9">
        <v>0</v>
      </c>
      <c r="AE40" s="9">
        <v>1</v>
      </c>
      <c r="AF40" s="9">
        <v>1</v>
      </c>
    </row>
    <row r="41" spans="1:32" ht="60.6" x14ac:dyDescent="0.25">
      <c r="A41" s="87"/>
      <c r="B41" s="90"/>
      <c r="C41" s="20" t="s">
        <v>24</v>
      </c>
      <c r="D41" s="20" t="s">
        <v>154</v>
      </c>
      <c r="E41" s="40">
        <f t="shared" si="2"/>
        <v>1</v>
      </c>
      <c r="F41" s="40">
        <f t="shared" si="3"/>
        <v>0</v>
      </c>
      <c r="G41" s="40">
        <v>0</v>
      </c>
      <c r="H41" s="17" t="s">
        <v>63</v>
      </c>
      <c r="I41" s="17" t="s">
        <v>63</v>
      </c>
      <c r="J41" s="8" t="s">
        <v>25</v>
      </c>
      <c r="K41" s="6" t="s">
        <v>66</v>
      </c>
      <c r="L41" s="6" t="s">
        <v>67</v>
      </c>
      <c r="M41" s="6" t="s">
        <v>177</v>
      </c>
      <c r="N41" s="9">
        <v>250</v>
      </c>
      <c r="O41" s="15">
        <f t="shared" si="29"/>
        <v>1</v>
      </c>
      <c r="P41" s="12" t="str">
        <f t="shared" si="30"/>
        <v>3</v>
      </c>
      <c r="Q41" s="9">
        <v>1</v>
      </c>
      <c r="R41" s="9">
        <v>1</v>
      </c>
      <c r="S41" s="9">
        <f t="shared" si="0"/>
        <v>1.4000000000000001</v>
      </c>
      <c r="T41" s="12" t="str">
        <f t="shared" si="1"/>
        <v>BAJO</v>
      </c>
      <c r="U41" s="13" t="s">
        <v>68</v>
      </c>
      <c r="V41" s="9" t="s">
        <v>158</v>
      </c>
      <c r="W41" s="13" t="s">
        <v>84</v>
      </c>
      <c r="X41" s="9">
        <v>1</v>
      </c>
      <c r="Y41" s="9">
        <f t="shared" si="31"/>
        <v>1.4000000000000001</v>
      </c>
      <c r="Z41" s="18" t="str">
        <f t="shared" si="33"/>
        <v>ACEPTABLE</v>
      </c>
      <c r="AA41" s="9">
        <v>0</v>
      </c>
      <c r="AB41" s="9">
        <v>1</v>
      </c>
      <c r="AC41" s="9">
        <v>0</v>
      </c>
      <c r="AD41" s="9">
        <v>0</v>
      </c>
      <c r="AE41" s="9">
        <v>0</v>
      </c>
      <c r="AF41" s="9">
        <v>0</v>
      </c>
    </row>
    <row r="42" spans="1:32" ht="60.6" x14ac:dyDescent="0.25">
      <c r="A42" s="87"/>
      <c r="B42" s="90"/>
      <c r="C42" s="20" t="s">
        <v>24</v>
      </c>
      <c r="D42" s="20" t="s">
        <v>154</v>
      </c>
      <c r="E42" s="40">
        <f t="shared" si="2"/>
        <v>1</v>
      </c>
      <c r="F42" s="40">
        <f t="shared" si="3"/>
        <v>0</v>
      </c>
      <c r="G42" s="40">
        <v>0</v>
      </c>
      <c r="H42" s="17" t="s">
        <v>34</v>
      </c>
      <c r="I42" s="17" t="s">
        <v>96</v>
      </c>
      <c r="J42" s="8" t="s">
        <v>25</v>
      </c>
      <c r="K42" s="6" t="s">
        <v>35</v>
      </c>
      <c r="L42" s="6" t="s">
        <v>50</v>
      </c>
      <c r="M42" s="6" t="s">
        <v>175</v>
      </c>
      <c r="N42" s="9">
        <v>250</v>
      </c>
      <c r="O42" s="15">
        <f t="shared" si="29"/>
        <v>1</v>
      </c>
      <c r="P42" s="12" t="str">
        <f t="shared" si="30"/>
        <v>3</v>
      </c>
      <c r="Q42" s="9">
        <v>2</v>
      </c>
      <c r="R42" s="9">
        <v>1</v>
      </c>
      <c r="S42" s="9">
        <f t="shared" si="0"/>
        <v>1.9000000000000001</v>
      </c>
      <c r="T42" s="12" t="str">
        <f t="shared" si="1"/>
        <v>BAJO</v>
      </c>
      <c r="U42" s="13" t="s">
        <v>95</v>
      </c>
      <c r="V42" s="9" t="s">
        <v>158</v>
      </c>
      <c r="W42" s="13" t="s">
        <v>85</v>
      </c>
      <c r="X42" s="9">
        <v>1</v>
      </c>
      <c r="Y42" s="9">
        <f t="shared" si="31"/>
        <v>1.9000000000000001</v>
      </c>
      <c r="Z42" s="18" t="str">
        <f t="shared" si="33"/>
        <v>ACEPTABLE</v>
      </c>
      <c r="AA42" s="9">
        <v>1</v>
      </c>
      <c r="AB42" s="9">
        <v>1</v>
      </c>
      <c r="AC42" s="9">
        <v>0</v>
      </c>
      <c r="AD42" s="9">
        <v>0</v>
      </c>
      <c r="AE42" s="9">
        <v>1</v>
      </c>
      <c r="AF42" s="9">
        <v>1</v>
      </c>
    </row>
    <row r="43" spans="1:32" ht="60.6" x14ac:dyDescent="0.25">
      <c r="A43" s="87"/>
      <c r="B43" s="90"/>
      <c r="C43" s="20" t="s">
        <v>24</v>
      </c>
      <c r="D43" s="20" t="s">
        <v>154</v>
      </c>
      <c r="E43" s="40">
        <f t="shared" si="2"/>
        <v>1</v>
      </c>
      <c r="F43" s="40">
        <f t="shared" si="3"/>
        <v>0</v>
      </c>
      <c r="G43" s="40">
        <v>0</v>
      </c>
      <c r="H43" s="17" t="s">
        <v>34</v>
      </c>
      <c r="I43" s="17" t="s">
        <v>36</v>
      </c>
      <c r="J43" s="8" t="s">
        <v>25</v>
      </c>
      <c r="K43" s="6" t="s">
        <v>44</v>
      </c>
      <c r="L43" s="6" t="s">
        <v>51</v>
      </c>
      <c r="M43" s="6" t="s">
        <v>175</v>
      </c>
      <c r="N43" s="9">
        <v>250</v>
      </c>
      <c r="O43" s="15">
        <f t="shared" si="29"/>
        <v>1</v>
      </c>
      <c r="P43" s="12" t="str">
        <f t="shared" si="30"/>
        <v>3</v>
      </c>
      <c r="Q43" s="9">
        <v>2</v>
      </c>
      <c r="R43" s="9">
        <v>2</v>
      </c>
      <c r="S43" s="9">
        <f t="shared" si="0"/>
        <v>2.2000000000000002</v>
      </c>
      <c r="T43" s="12" t="str">
        <f t="shared" si="1"/>
        <v>MEDIO</v>
      </c>
      <c r="U43" s="13" t="s">
        <v>81</v>
      </c>
      <c r="V43" s="9" t="s">
        <v>158</v>
      </c>
      <c r="W43" s="13" t="s">
        <v>83</v>
      </c>
      <c r="X43" s="9">
        <v>1</v>
      </c>
      <c r="Y43" s="9">
        <f t="shared" si="31"/>
        <v>2.2000000000000002</v>
      </c>
      <c r="Z43" s="18" t="str">
        <f t="shared" si="33"/>
        <v>ACEPTABLE</v>
      </c>
      <c r="AA43" s="9">
        <v>1</v>
      </c>
      <c r="AB43" s="9">
        <v>1</v>
      </c>
      <c r="AC43" s="9">
        <v>0</v>
      </c>
      <c r="AD43" s="9">
        <v>0</v>
      </c>
      <c r="AE43" s="9">
        <v>1</v>
      </c>
      <c r="AF43" s="9">
        <v>1</v>
      </c>
    </row>
    <row r="44" spans="1:32" ht="60.6" x14ac:dyDescent="0.25">
      <c r="A44" s="87"/>
      <c r="B44" s="90"/>
      <c r="C44" s="20" t="s">
        <v>24</v>
      </c>
      <c r="D44" s="20" t="s">
        <v>154</v>
      </c>
      <c r="E44" s="40">
        <f t="shared" si="2"/>
        <v>0</v>
      </c>
      <c r="F44" s="40">
        <f t="shared" si="3"/>
        <v>1</v>
      </c>
      <c r="G44" s="40">
        <v>0</v>
      </c>
      <c r="H44" s="17" t="s">
        <v>34</v>
      </c>
      <c r="I44" s="17" t="s">
        <v>36</v>
      </c>
      <c r="J44" s="8" t="s">
        <v>25</v>
      </c>
      <c r="K44" s="6" t="s">
        <v>37</v>
      </c>
      <c r="L44" s="6" t="s">
        <v>78</v>
      </c>
      <c r="M44" s="6" t="s">
        <v>177</v>
      </c>
      <c r="N44" s="9">
        <v>1</v>
      </c>
      <c r="O44" s="15">
        <f t="shared" si="29"/>
        <v>4.0000000000000001E-3</v>
      </c>
      <c r="P44" s="12" t="str">
        <f t="shared" si="30"/>
        <v>1</v>
      </c>
      <c r="Q44" s="9">
        <v>2</v>
      </c>
      <c r="R44" s="9">
        <v>2</v>
      </c>
      <c r="S44" s="9">
        <f t="shared" si="0"/>
        <v>1.7999999999999998</v>
      </c>
      <c r="T44" s="12" t="str">
        <f t="shared" si="1"/>
        <v>BAJO</v>
      </c>
      <c r="U44" s="13" t="s">
        <v>92</v>
      </c>
      <c r="V44" s="9" t="s">
        <v>158</v>
      </c>
      <c r="W44" s="13" t="s">
        <v>82</v>
      </c>
      <c r="X44" s="9">
        <v>1</v>
      </c>
      <c r="Y44" s="9">
        <f t="shared" si="31"/>
        <v>1.7999999999999998</v>
      </c>
      <c r="Z44" s="18" t="str">
        <f t="shared" si="33"/>
        <v>ACEPTABLE</v>
      </c>
      <c r="AA44" s="9">
        <v>0</v>
      </c>
      <c r="AB44" s="9">
        <v>1</v>
      </c>
      <c r="AC44" s="9">
        <v>0</v>
      </c>
      <c r="AD44" s="9">
        <v>1</v>
      </c>
      <c r="AE44" s="9">
        <v>1</v>
      </c>
      <c r="AF44" s="9">
        <v>1</v>
      </c>
    </row>
    <row r="45" spans="1:32" ht="60.6" x14ac:dyDescent="0.25">
      <c r="A45" s="87"/>
      <c r="B45" s="90"/>
      <c r="C45" s="20" t="s">
        <v>24</v>
      </c>
      <c r="D45" s="20" t="s">
        <v>154</v>
      </c>
      <c r="E45" s="40">
        <f t="shared" si="2"/>
        <v>0</v>
      </c>
      <c r="F45" s="40">
        <f t="shared" si="3"/>
        <v>1</v>
      </c>
      <c r="G45" s="40">
        <v>0</v>
      </c>
      <c r="H45" s="17" t="s">
        <v>34</v>
      </c>
      <c r="I45" s="17" t="s">
        <v>36</v>
      </c>
      <c r="J45" s="8" t="s">
        <v>25</v>
      </c>
      <c r="K45" s="6" t="s">
        <v>38</v>
      </c>
      <c r="L45" s="6" t="s">
        <v>52</v>
      </c>
      <c r="M45" s="6" t="s">
        <v>177</v>
      </c>
      <c r="N45" s="9">
        <v>1</v>
      </c>
      <c r="O45" s="15">
        <f t="shared" si="29"/>
        <v>4.0000000000000001E-3</v>
      </c>
      <c r="P45" s="12" t="str">
        <f t="shared" si="30"/>
        <v>1</v>
      </c>
      <c r="Q45" s="9">
        <v>2</v>
      </c>
      <c r="R45" s="9">
        <v>2</v>
      </c>
      <c r="S45" s="9">
        <f t="shared" si="0"/>
        <v>1.7999999999999998</v>
      </c>
      <c r="T45" s="12" t="str">
        <f t="shared" si="1"/>
        <v>BAJO</v>
      </c>
      <c r="U45" s="13" t="s">
        <v>91</v>
      </c>
      <c r="V45" s="9" t="s">
        <v>158</v>
      </c>
      <c r="W45" s="13" t="s">
        <v>82</v>
      </c>
      <c r="X45" s="9">
        <v>1</v>
      </c>
      <c r="Y45" s="9">
        <f t="shared" si="31"/>
        <v>1.7999999999999998</v>
      </c>
      <c r="Z45" s="18" t="str">
        <f t="shared" si="33"/>
        <v>ACEPTABLE</v>
      </c>
      <c r="AA45" s="9">
        <v>0</v>
      </c>
      <c r="AB45" s="9">
        <v>1</v>
      </c>
      <c r="AC45" s="9">
        <v>1</v>
      </c>
      <c r="AD45" s="9">
        <v>1</v>
      </c>
      <c r="AE45" s="9">
        <v>0</v>
      </c>
      <c r="AF45" s="9">
        <v>1</v>
      </c>
    </row>
    <row r="46" spans="1:32" ht="60.6" x14ac:dyDescent="0.25">
      <c r="A46" s="87"/>
      <c r="B46" s="90"/>
      <c r="C46" s="20" t="s">
        <v>24</v>
      </c>
      <c r="D46" s="20" t="s">
        <v>154</v>
      </c>
      <c r="E46" s="40">
        <f t="shared" si="2"/>
        <v>0</v>
      </c>
      <c r="F46" s="40">
        <f t="shared" si="3"/>
        <v>1</v>
      </c>
      <c r="G46" s="40">
        <v>0</v>
      </c>
      <c r="H46" s="17" t="s">
        <v>34</v>
      </c>
      <c r="I46" s="17" t="s">
        <v>36</v>
      </c>
      <c r="J46" s="8" t="s">
        <v>25</v>
      </c>
      <c r="K46" s="6" t="s">
        <v>40</v>
      </c>
      <c r="L46" s="6" t="s">
        <v>60</v>
      </c>
      <c r="M46" s="6" t="s">
        <v>177</v>
      </c>
      <c r="N46" s="9">
        <v>1</v>
      </c>
      <c r="O46" s="15">
        <f t="shared" si="29"/>
        <v>4.0000000000000001E-3</v>
      </c>
      <c r="P46" s="12" t="str">
        <f t="shared" si="30"/>
        <v>1</v>
      </c>
      <c r="Q46" s="9">
        <v>3</v>
      </c>
      <c r="R46" s="9">
        <v>3</v>
      </c>
      <c r="S46" s="9">
        <f t="shared" si="0"/>
        <v>2.5999999999999996</v>
      </c>
      <c r="T46" s="12" t="str">
        <f t="shared" si="1"/>
        <v>ALTO</v>
      </c>
      <c r="U46" s="13" t="s">
        <v>70</v>
      </c>
      <c r="V46" s="9" t="s">
        <v>158</v>
      </c>
      <c r="W46" s="13" t="s">
        <v>80</v>
      </c>
      <c r="X46" s="9">
        <v>1</v>
      </c>
      <c r="Y46" s="9">
        <f t="shared" si="31"/>
        <v>2.5999999999999996</v>
      </c>
      <c r="Z46" s="18" t="str">
        <f t="shared" si="33"/>
        <v>ACEPTABLE</v>
      </c>
      <c r="AA46" s="9">
        <v>1</v>
      </c>
      <c r="AB46" s="9">
        <v>1</v>
      </c>
      <c r="AC46" s="9">
        <v>0</v>
      </c>
      <c r="AD46" s="9">
        <v>0</v>
      </c>
      <c r="AE46" s="9">
        <v>1</v>
      </c>
      <c r="AF46" s="9">
        <v>1</v>
      </c>
    </row>
    <row r="47" spans="1:32" ht="60.6" x14ac:dyDescent="0.25">
      <c r="A47" s="87"/>
      <c r="B47" s="90"/>
      <c r="C47" s="20" t="s">
        <v>24</v>
      </c>
      <c r="D47" s="20" t="s">
        <v>154</v>
      </c>
      <c r="E47" s="40">
        <f t="shared" si="2"/>
        <v>0</v>
      </c>
      <c r="F47" s="40">
        <f t="shared" si="3"/>
        <v>1</v>
      </c>
      <c r="G47" s="40">
        <v>0</v>
      </c>
      <c r="H47" s="17" t="s">
        <v>34</v>
      </c>
      <c r="I47" s="17" t="s">
        <v>36</v>
      </c>
      <c r="J47" s="8" t="s">
        <v>25</v>
      </c>
      <c r="K47" s="6" t="s">
        <v>37</v>
      </c>
      <c r="L47" s="6" t="s">
        <v>71</v>
      </c>
      <c r="M47" s="6" t="s">
        <v>177</v>
      </c>
      <c r="N47" s="9">
        <v>2</v>
      </c>
      <c r="O47" s="15">
        <f t="shared" si="29"/>
        <v>8.0000000000000002E-3</v>
      </c>
      <c r="P47" s="12" t="str">
        <f t="shared" si="30"/>
        <v>1</v>
      </c>
      <c r="Q47" s="9">
        <v>1</v>
      </c>
      <c r="R47" s="9">
        <v>1</v>
      </c>
      <c r="S47" s="9">
        <f t="shared" si="0"/>
        <v>1</v>
      </c>
      <c r="T47" s="12" t="str">
        <f t="shared" si="1"/>
        <v>BAJO</v>
      </c>
      <c r="U47" s="13" t="s">
        <v>91</v>
      </c>
      <c r="V47" s="9" t="s">
        <v>158</v>
      </c>
      <c r="W47" s="13" t="s">
        <v>85</v>
      </c>
      <c r="X47" s="9">
        <v>1</v>
      </c>
      <c r="Y47" s="9">
        <f t="shared" si="31"/>
        <v>1</v>
      </c>
      <c r="Z47" s="18" t="str">
        <f t="shared" si="33"/>
        <v>ACEPTABLE</v>
      </c>
      <c r="AA47" s="9">
        <v>0</v>
      </c>
      <c r="AB47" s="9">
        <v>0</v>
      </c>
      <c r="AC47" s="9">
        <v>0</v>
      </c>
      <c r="AD47" s="9">
        <v>0</v>
      </c>
      <c r="AE47" s="9">
        <v>1</v>
      </c>
      <c r="AF47" s="9">
        <v>1</v>
      </c>
    </row>
    <row r="48" spans="1:32" ht="60.6" x14ac:dyDescent="0.25">
      <c r="A48" s="87"/>
      <c r="B48" s="90"/>
      <c r="C48" s="20" t="s">
        <v>24</v>
      </c>
      <c r="D48" s="20" t="s">
        <v>154</v>
      </c>
      <c r="E48" s="40">
        <f t="shared" si="2"/>
        <v>0</v>
      </c>
      <c r="F48" s="40">
        <f t="shared" si="3"/>
        <v>1</v>
      </c>
      <c r="G48" s="40">
        <v>0</v>
      </c>
      <c r="H48" s="17" t="s">
        <v>34</v>
      </c>
      <c r="I48" s="17" t="s">
        <v>36</v>
      </c>
      <c r="J48" s="8" t="s">
        <v>25</v>
      </c>
      <c r="K48" s="6" t="s">
        <v>37</v>
      </c>
      <c r="L48" s="6" t="s">
        <v>72</v>
      </c>
      <c r="M48" s="6" t="s">
        <v>177</v>
      </c>
      <c r="N48" s="9">
        <v>3</v>
      </c>
      <c r="O48" s="15">
        <f t="shared" si="29"/>
        <v>1.2E-2</v>
      </c>
      <c r="P48" s="12" t="str">
        <f t="shared" si="30"/>
        <v>1</v>
      </c>
      <c r="Q48" s="9">
        <v>1</v>
      </c>
      <c r="R48" s="9">
        <v>1</v>
      </c>
      <c r="S48" s="9">
        <f t="shared" si="0"/>
        <v>1</v>
      </c>
      <c r="T48" s="12" t="str">
        <f t="shared" si="1"/>
        <v>BAJO</v>
      </c>
      <c r="U48" s="13" t="s">
        <v>91</v>
      </c>
      <c r="V48" s="9" t="s">
        <v>158</v>
      </c>
      <c r="W48" s="13" t="s">
        <v>85</v>
      </c>
      <c r="X48" s="9">
        <v>1</v>
      </c>
      <c r="Y48" s="9">
        <f t="shared" si="31"/>
        <v>1</v>
      </c>
      <c r="Z48" s="18" t="str">
        <f t="shared" si="33"/>
        <v>ACEPTABLE</v>
      </c>
      <c r="AA48" s="9">
        <v>0</v>
      </c>
      <c r="AB48" s="9">
        <v>0</v>
      </c>
      <c r="AC48" s="9">
        <v>1</v>
      </c>
      <c r="AD48" s="9">
        <v>1</v>
      </c>
      <c r="AE48" s="9">
        <v>0</v>
      </c>
      <c r="AF48" s="9">
        <v>1</v>
      </c>
    </row>
    <row r="49" spans="1:32" ht="60.6" x14ac:dyDescent="0.25">
      <c r="A49" s="87"/>
      <c r="B49" s="90"/>
      <c r="C49" s="20" t="s">
        <v>24</v>
      </c>
      <c r="D49" s="20" t="s">
        <v>154</v>
      </c>
      <c r="E49" s="40">
        <f t="shared" si="2"/>
        <v>0</v>
      </c>
      <c r="F49" s="40">
        <f t="shared" si="3"/>
        <v>1</v>
      </c>
      <c r="G49" s="40">
        <v>0</v>
      </c>
      <c r="H49" s="17" t="s">
        <v>34</v>
      </c>
      <c r="I49" s="17" t="s">
        <v>36</v>
      </c>
      <c r="J49" s="8" t="s">
        <v>25</v>
      </c>
      <c r="K49" s="6" t="s">
        <v>38</v>
      </c>
      <c r="L49" s="6" t="s">
        <v>73</v>
      </c>
      <c r="M49" s="6" t="s">
        <v>177</v>
      </c>
      <c r="N49" s="9">
        <v>1</v>
      </c>
      <c r="O49" s="15">
        <f t="shared" si="29"/>
        <v>4.0000000000000001E-3</v>
      </c>
      <c r="P49" s="12" t="str">
        <f t="shared" si="30"/>
        <v>1</v>
      </c>
      <c r="Q49" s="9">
        <v>1</v>
      </c>
      <c r="R49" s="9">
        <v>1</v>
      </c>
      <c r="S49" s="9">
        <f t="shared" si="0"/>
        <v>1</v>
      </c>
      <c r="T49" s="12" t="str">
        <f t="shared" si="1"/>
        <v>BAJO</v>
      </c>
      <c r="U49" s="13" t="s">
        <v>92</v>
      </c>
      <c r="V49" s="9" t="s">
        <v>158</v>
      </c>
      <c r="W49" s="13" t="s">
        <v>85</v>
      </c>
      <c r="X49" s="9">
        <v>1</v>
      </c>
      <c r="Y49" s="9">
        <f t="shared" si="31"/>
        <v>1</v>
      </c>
      <c r="Z49" s="18" t="str">
        <f t="shared" si="33"/>
        <v>ACEPTABLE</v>
      </c>
      <c r="AA49" s="9">
        <v>0</v>
      </c>
      <c r="AB49" s="9">
        <v>0</v>
      </c>
      <c r="AC49" s="9">
        <v>0</v>
      </c>
      <c r="AD49" s="9">
        <v>1</v>
      </c>
      <c r="AE49" s="9">
        <v>1</v>
      </c>
      <c r="AF49" s="9">
        <v>1</v>
      </c>
    </row>
    <row r="50" spans="1:32" ht="60.6" x14ac:dyDescent="0.25">
      <c r="A50" s="88"/>
      <c r="B50" s="91"/>
      <c r="C50" s="20" t="s">
        <v>24</v>
      </c>
      <c r="D50" s="20" t="s">
        <v>154</v>
      </c>
      <c r="E50" s="40">
        <f t="shared" si="2"/>
        <v>0</v>
      </c>
      <c r="F50" s="40">
        <f t="shared" si="3"/>
        <v>1</v>
      </c>
      <c r="G50" s="40">
        <v>0</v>
      </c>
      <c r="H50" s="17" t="s">
        <v>31</v>
      </c>
      <c r="I50" s="17" t="s">
        <v>103</v>
      </c>
      <c r="J50" s="8" t="s">
        <v>25</v>
      </c>
      <c r="K50" s="6" t="s">
        <v>102</v>
      </c>
      <c r="L50" s="6" t="s">
        <v>104</v>
      </c>
      <c r="M50" s="6" t="s">
        <v>177</v>
      </c>
      <c r="N50" s="9">
        <v>52</v>
      </c>
      <c r="O50" s="15">
        <f t="shared" si="29"/>
        <v>0.20799999999999999</v>
      </c>
      <c r="P50" s="12" t="str">
        <f t="shared" si="30"/>
        <v>2</v>
      </c>
      <c r="Q50" s="9">
        <v>1</v>
      </c>
      <c r="R50" s="9">
        <v>1</v>
      </c>
      <c r="S50" s="9">
        <f t="shared" si="0"/>
        <v>1.2</v>
      </c>
      <c r="T50" s="12" t="str">
        <f>IF(S50&lt;=1.9,"BAJO",IF(AND(S50&gt;1.9,S50&lt;2.5),"MEDIO",IF(AND(S50&gt;=2.5),"ALTO")))</f>
        <v>BAJO</v>
      </c>
      <c r="U50" s="13" t="s">
        <v>90</v>
      </c>
      <c r="V50" s="9" t="s">
        <v>158</v>
      </c>
      <c r="W50" s="13" t="s">
        <v>84</v>
      </c>
      <c r="X50" s="9">
        <v>1</v>
      </c>
      <c r="Y50" s="9">
        <f t="shared" si="31"/>
        <v>1.2</v>
      </c>
      <c r="Z50" s="18" t="str">
        <f t="shared" si="33"/>
        <v>ACEPTABLE</v>
      </c>
      <c r="AA50" s="9">
        <v>0</v>
      </c>
      <c r="AB50" s="9">
        <v>0</v>
      </c>
      <c r="AC50" s="9">
        <v>0</v>
      </c>
      <c r="AD50" s="9">
        <v>0</v>
      </c>
      <c r="AE50" s="9">
        <v>1</v>
      </c>
      <c r="AF50" s="9">
        <v>1</v>
      </c>
    </row>
  </sheetData>
  <autoFilter ref="A8:AF50"/>
  <mergeCells count="48">
    <mergeCell ref="A1:A3"/>
    <mergeCell ref="B1:Z1"/>
    <mergeCell ref="AA1:AC1"/>
    <mergeCell ref="AD1:AF1"/>
    <mergeCell ref="B2:Z3"/>
    <mergeCell ref="AA2:AC2"/>
    <mergeCell ref="AD2:AF2"/>
    <mergeCell ref="AA3:AC3"/>
    <mergeCell ref="AD3:AF3"/>
    <mergeCell ref="A5:G5"/>
    <mergeCell ref="H5:T5"/>
    <mergeCell ref="U5:Z5"/>
    <mergeCell ref="AA5:AF6"/>
    <mergeCell ref="A6:A8"/>
    <mergeCell ref="B6:B8"/>
    <mergeCell ref="C6:C8"/>
    <mergeCell ref="D6:D8"/>
    <mergeCell ref="E6:G6"/>
    <mergeCell ref="H6:I6"/>
    <mergeCell ref="N6:T6"/>
    <mergeCell ref="U6:Y6"/>
    <mergeCell ref="Z6:Z8"/>
    <mergeCell ref="E7:E8"/>
    <mergeCell ref="F7:F8"/>
    <mergeCell ref="G7:G8"/>
    <mergeCell ref="J6:M6"/>
    <mergeCell ref="AF7:AF8"/>
    <mergeCell ref="Y7:Y8"/>
    <mergeCell ref="AA7:AA8"/>
    <mergeCell ref="AB7:AB8"/>
    <mergeCell ref="AC7:AC8"/>
    <mergeCell ref="AD7:AD8"/>
    <mergeCell ref="AE7:AE8"/>
    <mergeCell ref="A9:A50"/>
    <mergeCell ref="B9:B50"/>
    <mergeCell ref="U7:V7"/>
    <mergeCell ref="W7:W8"/>
    <mergeCell ref="X7:X8"/>
    <mergeCell ref="L7:L8"/>
    <mergeCell ref="M7:M8"/>
    <mergeCell ref="N7:P7"/>
    <mergeCell ref="Q7:Q8"/>
    <mergeCell ref="R7:R8"/>
    <mergeCell ref="S7:S8"/>
    <mergeCell ref="T7:T8"/>
    <mergeCell ref="H7:H8"/>
    <mergeCell ref="I7:I8"/>
    <mergeCell ref="J7:K7"/>
  </mergeCells>
  <conditionalFormatting sqref="T9:T50">
    <cfRule type="cellIs" dxfId="195" priority="8" stopIfTrue="1" operator="equal">
      <formula>"ALTO"</formula>
    </cfRule>
    <cfRule type="cellIs" dxfId="194" priority="9" stopIfTrue="1" operator="equal">
      <formula>"MEDIO"</formula>
    </cfRule>
    <cfRule type="cellIs" dxfId="193" priority="10" stopIfTrue="1" operator="equal">
      <formula>"BAJO"</formula>
    </cfRule>
  </conditionalFormatting>
  <conditionalFormatting sqref="P9:P50">
    <cfRule type="cellIs" dxfId="192" priority="4" operator="greaterThan">
      <formula>0</formula>
    </cfRule>
    <cfRule type="cellIs" dxfId="191" priority="5" stopIfTrue="1" operator="equal">
      <formula>"ALTO"</formula>
    </cfRule>
    <cfRule type="cellIs" dxfId="190" priority="6" stopIfTrue="1" operator="equal">
      <formula>"MEDIO"</formula>
    </cfRule>
    <cfRule type="cellIs" dxfId="189" priority="7" stopIfTrue="1" operator="equal">
      <formula>"BAJO"</formula>
    </cfRule>
  </conditionalFormatting>
  <conditionalFormatting sqref="Z9:Z50">
    <cfRule type="cellIs" dxfId="188" priority="1" stopIfTrue="1" operator="equal">
      <formula>"SIGNIFICATIVO"</formula>
    </cfRule>
    <cfRule type="cellIs" dxfId="187" priority="2" stopIfTrue="1" operator="equal">
      <formula>"MODERADO"</formula>
    </cfRule>
    <cfRule type="cellIs" dxfId="186" priority="3" stopIfTrue="1" operator="equal">
      <formula>"ACEPTABLE"</formula>
    </cfRule>
  </conditionalFormatting>
  <pageMargins left="0.7" right="0.7" top="0.75" bottom="0.75" header="0.3" footer="0.3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ECV!$B$4:$B$8</xm:f>
          </x14:formula1>
          <xm:sqref>M1:M1048576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52"/>
  <sheetViews>
    <sheetView zoomScale="110" zoomScaleNormal="110" workbookViewId="0">
      <selection activeCell="H10" sqref="H10:H29"/>
    </sheetView>
  </sheetViews>
  <sheetFormatPr baseColWidth="10" defaultColWidth="11.44140625" defaultRowHeight="10.199999999999999" x14ac:dyDescent="0.2"/>
  <cols>
    <col min="1" max="1" width="19.5546875" style="1" customWidth="1"/>
    <col min="2" max="2" width="23.6640625" style="1" customWidth="1"/>
    <col min="3" max="3" width="17" style="1" bestFit="1" customWidth="1"/>
    <col min="4" max="4" width="30.5546875" style="1" customWidth="1"/>
    <col min="5" max="7" width="4.88671875" style="2" customWidth="1"/>
    <col min="8" max="8" width="22.109375" style="1" bestFit="1" customWidth="1"/>
    <col min="9" max="9" width="29.88671875" style="1" bestFit="1" customWidth="1"/>
    <col min="10" max="10" width="11.33203125" style="1" bestFit="1" customWidth="1"/>
    <col min="11" max="11" width="24.33203125" style="1" bestFit="1" customWidth="1"/>
    <col min="12" max="12" width="16.33203125" style="1" customWidth="1"/>
    <col min="13" max="13" width="16.33203125" style="56" customWidth="1"/>
    <col min="14" max="14" width="12.109375" style="1" bestFit="1" customWidth="1"/>
    <col min="15" max="15" width="7.44140625" style="29" bestFit="1" customWidth="1"/>
    <col min="16" max="16" width="9.6640625" style="1" bestFit="1" customWidth="1"/>
    <col min="17" max="17" width="15.6640625" style="1" bestFit="1" customWidth="1"/>
    <col min="18" max="18" width="10.88671875" style="1" bestFit="1" customWidth="1"/>
    <col min="19" max="19" width="15.88671875" style="1" bestFit="1" customWidth="1"/>
    <col min="20" max="20" width="15.6640625" style="1" bestFit="1" customWidth="1"/>
    <col min="21" max="21" width="17.5546875" style="1" customWidth="1"/>
    <col min="22" max="22" width="15.6640625" style="1" customWidth="1"/>
    <col min="23" max="23" width="16.6640625" style="1" customWidth="1"/>
    <col min="24" max="25" width="9.5546875" style="1" customWidth="1"/>
    <col min="26" max="26" width="15.88671875" style="1" bestFit="1" customWidth="1"/>
    <col min="27" max="32" width="6.88671875" style="1" customWidth="1"/>
    <col min="33" max="16384" width="11.44140625" style="1"/>
  </cols>
  <sheetData>
    <row r="1" spans="1:32" s="30" customFormat="1" ht="31.5" customHeight="1" x14ac:dyDescent="0.4">
      <c r="A1" s="122"/>
      <c r="B1" s="123" t="s">
        <v>19</v>
      </c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5"/>
      <c r="AA1" s="120" t="s">
        <v>15</v>
      </c>
      <c r="AB1" s="120"/>
      <c r="AC1" s="121"/>
      <c r="AD1" s="107" t="s">
        <v>139</v>
      </c>
      <c r="AE1" s="107"/>
      <c r="AF1" s="107"/>
    </row>
    <row r="2" spans="1:32" s="30" customFormat="1" ht="21.75" customHeight="1" x14ac:dyDescent="0.25">
      <c r="A2" s="122"/>
      <c r="B2" s="126" t="s">
        <v>16</v>
      </c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8"/>
      <c r="AA2" s="120" t="s">
        <v>87</v>
      </c>
      <c r="AB2" s="120"/>
      <c r="AC2" s="121"/>
      <c r="AD2" s="116">
        <v>1</v>
      </c>
      <c r="AE2" s="117"/>
      <c r="AF2" s="118"/>
    </row>
    <row r="3" spans="1:32" s="30" customFormat="1" ht="10.199999999999999" customHeight="1" x14ac:dyDescent="0.25">
      <c r="A3" s="122"/>
      <c r="B3" s="129"/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31"/>
      <c r="AA3" s="120" t="s">
        <v>17</v>
      </c>
      <c r="AB3" s="120"/>
      <c r="AC3" s="121"/>
      <c r="AD3" s="119" t="s">
        <v>18</v>
      </c>
      <c r="AE3" s="119"/>
      <c r="AF3" s="119"/>
    </row>
    <row r="4" spans="1:32" s="30" customFormat="1" ht="9" customHeight="1" x14ac:dyDescent="0.25"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55"/>
      <c r="N4" s="31"/>
      <c r="O4" s="28"/>
      <c r="P4" s="4"/>
      <c r="Q4" s="31"/>
      <c r="R4" s="32"/>
      <c r="S4" s="32"/>
    </row>
    <row r="5" spans="1:32" s="33" customFormat="1" ht="30" customHeight="1" x14ac:dyDescent="0.2">
      <c r="A5" s="99" t="s">
        <v>20</v>
      </c>
      <c r="B5" s="99"/>
      <c r="C5" s="99"/>
      <c r="D5" s="99"/>
      <c r="E5" s="99"/>
      <c r="F5" s="99"/>
      <c r="G5" s="99"/>
      <c r="H5" s="99" t="s">
        <v>14</v>
      </c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 t="s">
        <v>1</v>
      </c>
      <c r="V5" s="99"/>
      <c r="W5" s="99"/>
      <c r="X5" s="99"/>
      <c r="Y5" s="99"/>
      <c r="Z5" s="99"/>
      <c r="AA5" s="92" t="s">
        <v>204</v>
      </c>
      <c r="AB5" s="92"/>
      <c r="AC5" s="92"/>
      <c r="AD5" s="92"/>
      <c r="AE5" s="92"/>
      <c r="AF5" s="92"/>
    </row>
    <row r="6" spans="1:32" s="33" customFormat="1" ht="30" customHeight="1" x14ac:dyDescent="0.2">
      <c r="A6" s="92" t="s">
        <v>117</v>
      </c>
      <c r="B6" s="92" t="s">
        <v>118</v>
      </c>
      <c r="C6" s="92" t="s">
        <v>8</v>
      </c>
      <c r="D6" s="92" t="s">
        <v>9</v>
      </c>
      <c r="E6" s="92" t="s">
        <v>10</v>
      </c>
      <c r="F6" s="92"/>
      <c r="G6" s="92"/>
      <c r="H6" s="92" t="s">
        <v>179</v>
      </c>
      <c r="I6" s="92"/>
      <c r="J6" s="95" t="s">
        <v>180</v>
      </c>
      <c r="K6" s="96"/>
      <c r="L6" s="96"/>
      <c r="M6" s="97"/>
      <c r="N6" s="92" t="s">
        <v>181</v>
      </c>
      <c r="O6" s="92"/>
      <c r="P6" s="92"/>
      <c r="Q6" s="92"/>
      <c r="R6" s="92"/>
      <c r="S6" s="92"/>
      <c r="T6" s="92"/>
      <c r="U6" s="92" t="s">
        <v>182</v>
      </c>
      <c r="V6" s="92"/>
      <c r="W6" s="92"/>
      <c r="X6" s="92"/>
      <c r="Y6" s="92"/>
      <c r="Z6" s="92" t="s">
        <v>203</v>
      </c>
      <c r="AA6" s="92"/>
      <c r="AB6" s="92"/>
      <c r="AC6" s="92"/>
      <c r="AD6" s="92"/>
      <c r="AE6" s="92"/>
      <c r="AF6" s="92"/>
    </row>
    <row r="7" spans="1:32" s="33" customFormat="1" ht="29.25" customHeight="1" x14ac:dyDescent="0.2">
      <c r="A7" s="92"/>
      <c r="B7" s="92"/>
      <c r="C7" s="92"/>
      <c r="D7" s="92"/>
      <c r="E7" s="100" t="s">
        <v>25</v>
      </c>
      <c r="F7" s="100" t="s">
        <v>242</v>
      </c>
      <c r="G7" s="100" t="s">
        <v>2</v>
      </c>
      <c r="H7" s="92" t="s">
        <v>178</v>
      </c>
      <c r="I7" s="92" t="s">
        <v>183</v>
      </c>
      <c r="J7" s="93" t="s">
        <v>184</v>
      </c>
      <c r="K7" s="93"/>
      <c r="L7" s="93" t="s">
        <v>185</v>
      </c>
      <c r="M7" s="136" t="s">
        <v>172</v>
      </c>
      <c r="N7" s="92" t="s">
        <v>186</v>
      </c>
      <c r="O7" s="92"/>
      <c r="P7" s="92"/>
      <c r="Q7" s="132" t="s">
        <v>187</v>
      </c>
      <c r="R7" s="92" t="s">
        <v>188</v>
      </c>
      <c r="S7" s="92" t="s">
        <v>189</v>
      </c>
      <c r="T7" s="92" t="s">
        <v>190</v>
      </c>
      <c r="U7" s="92" t="s">
        <v>191</v>
      </c>
      <c r="V7" s="92"/>
      <c r="W7" s="92" t="s">
        <v>207</v>
      </c>
      <c r="X7" s="92" t="s">
        <v>208</v>
      </c>
      <c r="Y7" s="92" t="s">
        <v>202</v>
      </c>
      <c r="Z7" s="92"/>
      <c r="AA7" s="98" t="s">
        <v>3</v>
      </c>
      <c r="AB7" s="98" t="s">
        <v>4</v>
      </c>
      <c r="AC7" s="98" t="s">
        <v>5</v>
      </c>
      <c r="AD7" s="98" t="s">
        <v>6</v>
      </c>
      <c r="AE7" s="98" t="s">
        <v>21</v>
      </c>
      <c r="AF7" s="98" t="s">
        <v>7</v>
      </c>
    </row>
    <row r="8" spans="1:32" s="33" customFormat="1" ht="51.75" customHeight="1" x14ac:dyDescent="0.2">
      <c r="A8" s="92"/>
      <c r="B8" s="92"/>
      <c r="C8" s="92"/>
      <c r="D8" s="92"/>
      <c r="E8" s="100"/>
      <c r="F8" s="100"/>
      <c r="G8" s="100"/>
      <c r="H8" s="92"/>
      <c r="I8" s="92"/>
      <c r="J8" s="51" t="s">
        <v>46</v>
      </c>
      <c r="K8" s="52" t="s">
        <v>47</v>
      </c>
      <c r="L8" s="93"/>
      <c r="M8" s="136"/>
      <c r="N8" s="53" t="s">
        <v>74</v>
      </c>
      <c r="O8" s="53" t="s">
        <v>75</v>
      </c>
      <c r="P8" s="54" t="s">
        <v>76</v>
      </c>
      <c r="Q8" s="133"/>
      <c r="R8" s="92"/>
      <c r="S8" s="92"/>
      <c r="T8" s="92"/>
      <c r="U8" s="51" t="s">
        <v>30</v>
      </c>
      <c r="V8" s="51" t="s">
        <v>29</v>
      </c>
      <c r="W8" s="92"/>
      <c r="X8" s="92"/>
      <c r="Y8" s="92"/>
      <c r="Z8" s="92"/>
      <c r="AA8" s="98"/>
      <c r="AB8" s="98"/>
      <c r="AC8" s="98"/>
      <c r="AD8" s="98"/>
      <c r="AE8" s="98"/>
      <c r="AF8" s="98"/>
    </row>
    <row r="9" spans="1:32" ht="16.5" customHeight="1" x14ac:dyDescent="0.2">
      <c r="A9" s="57"/>
      <c r="B9" s="57"/>
      <c r="C9" s="57"/>
      <c r="D9" s="57"/>
      <c r="E9" s="58"/>
      <c r="F9" s="58"/>
      <c r="G9" s="58"/>
      <c r="H9" s="57"/>
      <c r="I9" s="57"/>
      <c r="J9" s="59"/>
      <c r="K9" s="59"/>
      <c r="L9" s="60"/>
      <c r="M9" s="60"/>
      <c r="N9" s="60"/>
      <c r="O9" s="61"/>
      <c r="P9" s="60"/>
      <c r="Q9" s="133"/>
      <c r="R9" s="60" t="s">
        <v>30</v>
      </c>
      <c r="S9" s="60" t="s">
        <v>29</v>
      </c>
      <c r="T9" s="60"/>
      <c r="U9" s="60"/>
      <c r="V9" s="60"/>
      <c r="W9" s="62"/>
      <c r="X9" s="62"/>
      <c r="Y9" s="62"/>
      <c r="Z9" s="62"/>
      <c r="AA9" s="62"/>
      <c r="AB9" s="62"/>
      <c r="AC9" s="62"/>
      <c r="AD9" s="62"/>
      <c r="AE9" s="62"/>
      <c r="AF9" s="62"/>
    </row>
    <row r="10" spans="1:32" ht="120.75" customHeight="1" x14ac:dyDescent="0.2">
      <c r="A10" s="134" t="s">
        <v>119</v>
      </c>
      <c r="B10" s="135" t="s">
        <v>121</v>
      </c>
      <c r="C10" s="20" t="s">
        <v>0</v>
      </c>
      <c r="D10" s="20" t="s">
        <v>27</v>
      </c>
      <c r="E10" s="40">
        <f>IF(N10&gt;200,1,0)</f>
        <v>1</v>
      </c>
      <c r="F10" s="40">
        <f>IF(N10&lt;200,1,0)</f>
        <v>0</v>
      </c>
      <c r="G10" s="40">
        <v>0</v>
      </c>
      <c r="H10" s="17" t="s">
        <v>31</v>
      </c>
      <c r="I10" s="17" t="s">
        <v>42</v>
      </c>
      <c r="J10" s="8" t="s">
        <v>25</v>
      </c>
      <c r="K10" s="6" t="s">
        <v>35</v>
      </c>
      <c r="L10" s="6" t="s">
        <v>35</v>
      </c>
      <c r="M10" s="6" t="s">
        <v>239</v>
      </c>
      <c r="N10" s="9">
        <v>250</v>
      </c>
      <c r="O10" s="15">
        <f>+N10/250</f>
        <v>1</v>
      </c>
      <c r="P10" s="12" t="str">
        <f>IF(O10&lt;=0.15,"1",IF(AND(O10&gt;0.15,O10&lt;0.3),"2",IF(AND(O10&gt;=0.3),"3")))</f>
        <v>3</v>
      </c>
      <c r="Q10" s="9">
        <v>2</v>
      </c>
      <c r="R10" s="9">
        <v>1</v>
      </c>
      <c r="S10" s="9">
        <f t="shared" ref="S10:S29" si="0">+(P10*0.2)+(Q10*0.5)+(R10*0.3)</f>
        <v>1.9000000000000001</v>
      </c>
      <c r="T10" s="12" t="str">
        <f t="shared" ref="T10:T29" si="1">IF(S10&lt;=2,"BAJO",IF(AND(S10&gt;2,S10&lt;2.5),"MEDIO",IF(AND(S10&gt;=2.5),"ALTO")))</f>
        <v>BAJO</v>
      </c>
      <c r="U10" s="13" t="s">
        <v>53</v>
      </c>
      <c r="V10" s="9" t="s">
        <v>158</v>
      </c>
      <c r="W10" s="13" t="s">
        <v>54</v>
      </c>
      <c r="X10" s="9">
        <v>1</v>
      </c>
      <c r="Y10" s="9">
        <f>+X10*S10</f>
        <v>1.9000000000000001</v>
      </c>
      <c r="Z10" s="18" t="str">
        <f>IF(Y10&lt;=3,"ACEPTABLE",IF(AND(Y10&gt;3,Y10&lt;6),"MODERADO",IF(AND(Y10&gt;=6),"SIGNIFICATIVO")))</f>
        <v>ACEPTABLE</v>
      </c>
      <c r="AA10" s="9">
        <v>0</v>
      </c>
      <c r="AB10" s="9">
        <v>1</v>
      </c>
      <c r="AC10" s="9">
        <v>0</v>
      </c>
      <c r="AD10" s="9">
        <v>0</v>
      </c>
      <c r="AE10" s="9">
        <v>1</v>
      </c>
      <c r="AF10" s="9">
        <v>1</v>
      </c>
    </row>
    <row r="11" spans="1:32" ht="81.599999999999994" x14ac:dyDescent="0.2">
      <c r="A11" s="134"/>
      <c r="B11" s="135"/>
      <c r="C11" s="20" t="s">
        <v>0</v>
      </c>
      <c r="D11" s="20" t="s">
        <v>27</v>
      </c>
      <c r="E11" s="40">
        <f t="shared" ref="E11:E29" si="2">IF(N11&gt;200,1,0)</f>
        <v>0</v>
      </c>
      <c r="F11" s="40">
        <f t="shared" ref="F11:F29" si="3">IF(N11&lt;200,1,0)</f>
        <v>1</v>
      </c>
      <c r="G11" s="40">
        <v>0</v>
      </c>
      <c r="H11" s="17" t="s">
        <v>31</v>
      </c>
      <c r="I11" s="17" t="s">
        <v>42</v>
      </c>
      <c r="J11" s="8" t="s">
        <v>25</v>
      </c>
      <c r="K11" s="6" t="s">
        <v>43</v>
      </c>
      <c r="L11" s="6" t="s">
        <v>69</v>
      </c>
      <c r="M11" s="6" t="s">
        <v>239</v>
      </c>
      <c r="N11" s="9">
        <v>3</v>
      </c>
      <c r="O11" s="15">
        <f t="shared" ref="O11:O18" si="4">+N11/250</f>
        <v>1.2E-2</v>
      </c>
      <c r="P11" s="12" t="str">
        <f t="shared" ref="P11:P18" si="5">IF(O11&lt;=0.15,"1",IF(AND(O11&gt;0.15,O11&lt;0.3),"2",IF(AND(O11&gt;=0.3),"3")))</f>
        <v>1</v>
      </c>
      <c r="Q11" s="9">
        <v>2</v>
      </c>
      <c r="R11" s="9">
        <v>2</v>
      </c>
      <c r="S11" s="9">
        <f t="shared" si="0"/>
        <v>1.7999999999999998</v>
      </c>
      <c r="T11" s="12" t="str">
        <f t="shared" si="1"/>
        <v>BAJO</v>
      </c>
      <c r="U11" s="13" t="s">
        <v>92</v>
      </c>
      <c r="V11" s="9" t="s">
        <v>158</v>
      </c>
      <c r="W11" s="13" t="s">
        <v>55</v>
      </c>
      <c r="X11" s="9">
        <v>1</v>
      </c>
      <c r="Y11" s="9">
        <f t="shared" ref="Y11:Y29" si="6">+X11*S11</f>
        <v>1.7999999999999998</v>
      </c>
      <c r="Z11" s="18" t="str">
        <f t="shared" ref="Z11:Z29" si="7">IF(Y11&lt;=3,"ACEPTABLE",IF(AND(Y11&gt;3,Y11&lt;6),"MODERADO",IF(AND(Y11&gt;=6),"SIGNIFICATIVO")))</f>
        <v>ACEPTABLE</v>
      </c>
      <c r="AA11" s="9">
        <v>0</v>
      </c>
      <c r="AB11" s="9">
        <v>1</v>
      </c>
      <c r="AC11" s="9">
        <v>0</v>
      </c>
      <c r="AD11" s="9">
        <v>1</v>
      </c>
      <c r="AE11" s="9">
        <v>1</v>
      </c>
      <c r="AF11" s="9">
        <v>1</v>
      </c>
    </row>
    <row r="12" spans="1:32" ht="81.599999999999994" x14ac:dyDescent="0.2">
      <c r="A12" s="134"/>
      <c r="B12" s="135"/>
      <c r="C12" s="20" t="s">
        <v>0</v>
      </c>
      <c r="D12" s="20" t="s">
        <v>27</v>
      </c>
      <c r="E12" s="40">
        <f t="shared" si="2"/>
        <v>1</v>
      </c>
      <c r="F12" s="40">
        <f t="shared" si="3"/>
        <v>0</v>
      </c>
      <c r="G12" s="40">
        <v>0</v>
      </c>
      <c r="H12" s="17" t="s">
        <v>31</v>
      </c>
      <c r="I12" s="17" t="s">
        <v>41</v>
      </c>
      <c r="J12" s="8" t="s">
        <v>25</v>
      </c>
      <c r="K12" s="6" t="s">
        <v>99</v>
      </c>
      <c r="L12" s="6" t="s">
        <v>106</v>
      </c>
      <c r="M12" s="6" t="s">
        <v>239</v>
      </c>
      <c r="N12" s="9">
        <v>250</v>
      </c>
      <c r="O12" s="15">
        <f t="shared" si="4"/>
        <v>1</v>
      </c>
      <c r="P12" s="12" t="str">
        <f t="shared" si="5"/>
        <v>3</v>
      </c>
      <c r="Q12" s="9">
        <v>1</v>
      </c>
      <c r="R12" s="9">
        <v>1</v>
      </c>
      <c r="S12" s="9">
        <f t="shared" si="0"/>
        <v>1.4000000000000001</v>
      </c>
      <c r="T12" s="12" t="str">
        <f t="shared" si="1"/>
        <v>BAJO</v>
      </c>
      <c r="U12" s="13" t="s">
        <v>100</v>
      </c>
      <c r="V12" s="9" t="s">
        <v>158</v>
      </c>
      <c r="W12" s="13" t="s">
        <v>97</v>
      </c>
      <c r="X12" s="9">
        <v>2</v>
      </c>
      <c r="Y12" s="9">
        <f t="shared" si="6"/>
        <v>2.8000000000000003</v>
      </c>
      <c r="Z12" s="18" t="str">
        <f t="shared" si="7"/>
        <v>ACEPTABLE</v>
      </c>
      <c r="AA12" s="9">
        <v>0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</row>
    <row r="13" spans="1:32" ht="81.599999999999994" x14ac:dyDescent="0.2">
      <c r="A13" s="134"/>
      <c r="B13" s="135"/>
      <c r="C13" s="20" t="s">
        <v>0</v>
      </c>
      <c r="D13" s="20" t="s">
        <v>27</v>
      </c>
      <c r="E13" s="40">
        <f t="shared" si="2"/>
        <v>1</v>
      </c>
      <c r="F13" s="40">
        <f t="shared" si="3"/>
        <v>0</v>
      </c>
      <c r="G13" s="40">
        <v>0</v>
      </c>
      <c r="H13" s="17" t="s">
        <v>33</v>
      </c>
      <c r="I13" s="17" t="s">
        <v>56</v>
      </c>
      <c r="J13" s="8" t="s">
        <v>25</v>
      </c>
      <c r="K13" s="6" t="s">
        <v>39</v>
      </c>
      <c r="L13" s="6" t="s">
        <v>49</v>
      </c>
      <c r="M13" s="6" t="s">
        <v>238</v>
      </c>
      <c r="N13" s="9">
        <v>250</v>
      </c>
      <c r="O13" s="15">
        <f t="shared" si="4"/>
        <v>1</v>
      </c>
      <c r="P13" s="12" t="str">
        <f t="shared" si="5"/>
        <v>3</v>
      </c>
      <c r="Q13" s="9">
        <v>1</v>
      </c>
      <c r="R13" s="9">
        <v>1</v>
      </c>
      <c r="S13" s="9">
        <f t="shared" si="0"/>
        <v>1.4000000000000001</v>
      </c>
      <c r="T13" s="12" t="str">
        <f t="shared" si="1"/>
        <v>BAJO</v>
      </c>
      <c r="U13" s="13" t="s">
        <v>22</v>
      </c>
      <c r="V13" s="9" t="s">
        <v>158</v>
      </c>
      <c r="W13" s="13" t="s">
        <v>86</v>
      </c>
      <c r="X13" s="9">
        <v>1</v>
      </c>
      <c r="Y13" s="9">
        <f t="shared" si="6"/>
        <v>1.4000000000000001</v>
      </c>
      <c r="Z13" s="18" t="str">
        <f t="shared" si="7"/>
        <v>ACEPTABLE</v>
      </c>
      <c r="AA13" s="9">
        <v>0</v>
      </c>
      <c r="AB13" s="9">
        <v>1</v>
      </c>
      <c r="AC13" s="9">
        <v>1</v>
      </c>
      <c r="AD13" s="9">
        <v>1</v>
      </c>
      <c r="AE13" s="9">
        <v>1</v>
      </c>
      <c r="AF13" s="9">
        <v>1</v>
      </c>
    </row>
    <row r="14" spans="1:32" ht="81.599999999999994" x14ac:dyDescent="0.2">
      <c r="A14" s="134"/>
      <c r="B14" s="135"/>
      <c r="C14" s="20" t="s">
        <v>0</v>
      </c>
      <c r="D14" s="20" t="s">
        <v>27</v>
      </c>
      <c r="E14" s="40">
        <f t="shared" si="2"/>
        <v>0</v>
      </c>
      <c r="F14" s="40">
        <f t="shared" si="3"/>
        <v>1</v>
      </c>
      <c r="G14" s="40">
        <v>0</v>
      </c>
      <c r="H14" s="17" t="s">
        <v>33</v>
      </c>
      <c r="I14" s="17" t="s">
        <v>57</v>
      </c>
      <c r="J14" s="8" t="s">
        <v>25</v>
      </c>
      <c r="K14" s="6" t="s">
        <v>37</v>
      </c>
      <c r="L14" s="6" t="s">
        <v>48</v>
      </c>
      <c r="M14" s="6" t="s">
        <v>173</v>
      </c>
      <c r="N14" s="9">
        <v>12</v>
      </c>
      <c r="O14" s="15">
        <f t="shared" si="4"/>
        <v>4.8000000000000001E-2</v>
      </c>
      <c r="P14" s="12" t="str">
        <f t="shared" si="5"/>
        <v>1</v>
      </c>
      <c r="Q14" s="9">
        <v>2</v>
      </c>
      <c r="R14" s="9">
        <v>2</v>
      </c>
      <c r="S14" s="9">
        <f t="shared" si="0"/>
        <v>1.7999999999999998</v>
      </c>
      <c r="T14" s="12" t="str">
        <f t="shared" si="1"/>
        <v>BAJO</v>
      </c>
      <c r="U14" s="13" t="s">
        <v>93</v>
      </c>
      <c r="V14" s="9" t="s">
        <v>158</v>
      </c>
      <c r="W14" s="13" t="s">
        <v>54</v>
      </c>
      <c r="X14" s="9">
        <v>1</v>
      </c>
      <c r="Y14" s="9">
        <f t="shared" si="6"/>
        <v>1.7999999999999998</v>
      </c>
      <c r="Z14" s="18" t="str">
        <f t="shared" si="7"/>
        <v>ACEPTABLE</v>
      </c>
      <c r="AA14" s="9">
        <v>0</v>
      </c>
      <c r="AB14" s="9">
        <v>1</v>
      </c>
      <c r="AC14" s="9">
        <v>0</v>
      </c>
      <c r="AD14" s="9">
        <v>1</v>
      </c>
      <c r="AE14" s="9">
        <v>1</v>
      </c>
      <c r="AF14" s="9">
        <v>1</v>
      </c>
    </row>
    <row r="15" spans="1:32" ht="81.599999999999994" x14ac:dyDescent="0.2">
      <c r="A15" s="134"/>
      <c r="B15" s="135"/>
      <c r="C15" s="20" t="s">
        <v>0</v>
      </c>
      <c r="D15" s="20" t="s">
        <v>27</v>
      </c>
      <c r="E15" s="40">
        <f t="shared" si="2"/>
        <v>0</v>
      </c>
      <c r="F15" s="40">
        <f t="shared" si="3"/>
        <v>1</v>
      </c>
      <c r="G15" s="40">
        <v>0</v>
      </c>
      <c r="H15" s="17" t="s">
        <v>32</v>
      </c>
      <c r="I15" s="17" t="s">
        <v>58</v>
      </c>
      <c r="J15" s="8" t="s">
        <v>25</v>
      </c>
      <c r="K15" s="6" t="s">
        <v>37</v>
      </c>
      <c r="L15" s="6" t="s">
        <v>69</v>
      </c>
      <c r="M15" s="6" t="s">
        <v>239</v>
      </c>
      <c r="N15" s="9">
        <v>3</v>
      </c>
      <c r="O15" s="15">
        <f t="shared" si="4"/>
        <v>1.2E-2</v>
      </c>
      <c r="P15" s="12" t="str">
        <f t="shared" si="5"/>
        <v>1</v>
      </c>
      <c r="Q15" s="9">
        <v>2</v>
      </c>
      <c r="R15" s="9">
        <v>2</v>
      </c>
      <c r="S15" s="9">
        <f t="shared" si="0"/>
        <v>1.7999999999999998</v>
      </c>
      <c r="T15" s="12" t="str">
        <f t="shared" si="1"/>
        <v>BAJO</v>
      </c>
      <c r="U15" s="13" t="s">
        <v>92</v>
      </c>
      <c r="V15" s="9" t="s">
        <v>158</v>
      </c>
      <c r="W15" s="13" t="s">
        <v>55</v>
      </c>
      <c r="X15" s="9">
        <v>1</v>
      </c>
      <c r="Y15" s="9">
        <f t="shared" si="6"/>
        <v>1.7999999999999998</v>
      </c>
      <c r="Z15" s="18" t="str">
        <f t="shared" si="7"/>
        <v>ACEPTABLE</v>
      </c>
      <c r="AA15" s="9">
        <v>0</v>
      </c>
      <c r="AB15" s="9">
        <v>1</v>
      </c>
      <c r="AC15" s="9">
        <v>1</v>
      </c>
      <c r="AD15" s="9">
        <v>1</v>
      </c>
      <c r="AE15" s="9">
        <v>1</v>
      </c>
      <c r="AF15" s="9">
        <v>1</v>
      </c>
    </row>
    <row r="16" spans="1:32" ht="81.599999999999994" x14ac:dyDescent="0.2">
      <c r="A16" s="134"/>
      <c r="B16" s="135"/>
      <c r="C16" s="20" t="s">
        <v>0</v>
      </c>
      <c r="D16" s="20" t="s">
        <v>27</v>
      </c>
      <c r="E16" s="40">
        <f t="shared" si="2"/>
        <v>1</v>
      </c>
      <c r="F16" s="40">
        <f t="shared" si="3"/>
        <v>0</v>
      </c>
      <c r="G16" s="40">
        <v>0</v>
      </c>
      <c r="H16" s="17" t="s">
        <v>61</v>
      </c>
      <c r="I16" s="17" t="s">
        <v>62</v>
      </c>
      <c r="J16" s="8" t="s">
        <v>25</v>
      </c>
      <c r="K16" s="6" t="s">
        <v>129</v>
      </c>
      <c r="L16" s="6" t="s">
        <v>106</v>
      </c>
      <c r="M16" s="6" t="s">
        <v>240</v>
      </c>
      <c r="N16" s="9">
        <v>250</v>
      </c>
      <c r="O16" s="15">
        <f t="shared" si="4"/>
        <v>1</v>
      </c>
      <c r="P16" s="12" t="str">
        <f t="shared" si="5"/>
        <v>3</v>
      </c>
      <c r="Q16" s="9">
        <v>2</v>
      </c>
      <c r="R16" s="9">
        <v>1</v>
      </c>
      <c r="S16" s="9">
        <f t="shared" si="0"/>
        <v>1.9000000000000001</v>
      </c>
      <c r="T16" s="12" t="str">
        <f t="shared" si="1"/>
        <v>BAJO</v>
      </c>
      <c r="U16" s="13" t="s">
        <v>59</v>
      </c>
      <c r="V16" s="9" t="s">
        <v>158</v>
      </c>
      <c r="W16" s="13" t="s">
        <v>79</v>
      </c>
      <c r="X16" s="9">
        <v>1</v>
      </c>
      <c r="Y16" s="9">
        <f t="shared" si="6"/>
        <v>1.9000000000000001</v>
      </c>
      <c r="Z16" s="18" t="str">
        <f t="shared" si="7"/>
        <v>ACEPTABLE</v>
      </c>
      <c r="AA16" s="9">
        <v>0</v>
      </c>
      <c r="AB16" s="9">
        <v>1</v>
      </c>
      <c r="AC16" s="9">
        <v>0</v>
      </c>
      <c r="AD16" s="9">
        <v>0</v>
      </c>
      <c r="AE16" s="9">
        <v>1</v>
      </c>
      <c r="AF16" s="9">
        <v>1</v>
      </c>
    </row>
    <row r="17" spans="1:32" ht="81.599999999999994" x14ac:dyDescent="0.2">
      <c r="A17" s="134"/>
      <c r="B17" s="135"/>
      <c r="C17" s="20" t="s">
        <v>0</v>
      </c>
      <c r="D17" s="20" t="s">
        <v>27</v>
      </c>
      <c r="E17" s="40">
        <f t="shared" si="2"/>
        <v>1</v>
      </c>
      <c r="F17" s="40">
        <f t="shared" si="3"/>
        <v>0</v>
      </c>
      <c r="G17" s="40">
        <v>0</v>
      </c>
      <c r="H17" s="17" t="s">
        <v>61</v>
      </c>
      <c r="I17" s="17" t="s">
        <v>88</v>
      </c>
      <c r="J17" s="8" t="s">
        <v>25</v>
      </c>
      <c r="K17" s="6" t="s">
        <v>64</v>
      </c>
      <c r="L17" s="6" t="s">
        <v>65</v>
      </c>
      <c r="M17" s="6" t="s">
        <v>174</v>
      </c>
      <c r="N17" s="9">
        <v>250</v>
      </c>
      <c r="O17" s="15">
        <f t="shared" si="4"/>
        <v>1</v>
      </c>
      <c r="P17" s="12" t="str">
        <f t="shared" si="5"/>
        <v>3</v>
      </c>
      <c r="Q17" s="9">
        <v>1</v>
      </c>
      <c r="R17" s="9">
        <v>1</v>
      </c>
      <c r="S17" s="9">
        <f t="shared" si="0"/>
        <v>1.4000000000000001</v>
      </c>
      <c r="T17" s="12" t="str">
        <f t="shared" si="1"/>
        <v>BAJO</v>
      </c>
      <c r="U17" s="13" t="s">
        <v>89</v>
      </c>
      <c r="V17" s="9" t="s">
        <v>158</v>
      </c>
      <c r="W17" s="13" t="s">
        <v>84</v>
      </c>
      <c r="X17" s="9">
        <v>1</v>
      </c>
      <c r="Y17" s="9">
        <f t="shared" si="6"/>
        <v>1.4000000000000001</v>
      </c>
      <c r="Z17" s="18" t="str">
        <f>IF(Y17&lt;=2,"ACEPTABLE",IF(AND(Y17&gt;2,Y17&lt;6),"MODERADO",IF(AND(Y17&gt;=6),"SIGNIFICATIVO")))</f>
        <v>ACEPTABLE</v>
      </c>
      <c r="AA17" s="9">
        <v>0</v>
      </c>
      <c r="AB17" s="9">
        <v>1</v>
      </c>
      <c r="AC17" s="9">
        <v>0</v>
      </c>
      <c r="AD17" s="9">
        <v>0</v>
      </c>
      <c r="AE17" s="9">
        <v>0</v>
      </c>
      <c r="AF17" s="9">
        <v>1</v>
      </c>
    </row>
    <row r="18" spans="1:32" ht="81.599999999999994" x14ac:dyDescent="0.2">
      <c r="A18" s="134"/>
      <c r="B18" s="135"/>
      <c r="C18" s="20" t="s">
        <v>0</v>
      </c>
      <c r="D18" s="20" t="s">
        <v>27</v>
      </c>
      <c r="E18" s="40">
        <f t="shared" si="2"/>
        <v>0</v>
      </c>
      <c r="F18" s="40">
        <f t="shared" si="3"/>
        <v>1</v>
      </c>
      <c r="G18" s="40">
        <v>0</v>
      </c>
      <c r="H18" s="17" t="s">
        <v>63</v>
      </c>
      <c r="I18" s="17" t="s">
        <v>45</v>
      </c>
      <c r="J18" s="8" t="s">
        <v>25</v>
      </c>
      <c r="K18" s="6" t="s">
        <v>37</v>
      </c>
      <c r="L18" s="6" t="s">
        <v>98</v>
      </c>
      <c r="M18" s="6" t="s">
        <v>239</v>
      </c>
      <c r="N18" s="9">
        <v>52</v>
      </c>
      <c r="O18" s="15">
        <f t="shared" si="4"/>
        <v>0.20799999999999999</v>
      </c>
      <c r="P18" s="12" t="str">
        <f t="shared" si="5"/>
        <v>2</v>
      </c>
      <c r="Q18" s="9">
        <v>2</v>
      </c>
      <c r="R18" s="9">
        <v>1</v>
      </c>
      <c r="S18" s="9">
        <f t="shared" si="0"/>
        <v>1.7</v>
      </c>
      <c r="T18" s="12" t="str">
        <f t="shared" si="1"/>
        <v>BAJO</v>
      </c>
      <c r="U18" s="13" t="s">
        <v>94</v>
      </c>
      <c r="V18" s="9" t="s">
        <v>158</v>
      </c>
      <c r="W18" s="13" t="s">
        <v>84</v>
      </c>
      <c r="X18" s="9">
        <v>1</v>
      </c>
      <c r="Y18" s="9">
        <f t="shared" si="6"/>
        <v>1.7</v>
      </c>
      <c r="Z18" s="18" t="str">
        <f t="shared" si="7"/>
        <v>ACEPTABLE</v>
      </c>
      <c r="AA18" s="9">
        <v>1</v>
      </c>
      <c r="AB18" s="9">
        <v>1</v>
      </c>
      <c r="AC18" s="9">
        <v>1</v>
      </c>
      <c r="AD18" s="9">
        <v>1</v>
      </c>
      <c r="AE18" s="9">
        <v>1</v>
      </c>
      <c r="AF18" s="9">
        <v>1</v>
      </c>
    </row>
    <row r="19" spans="1:32" ht="153" x14ac:dyDescent="0.2">
      <c r="A19" s="134"/>
      <c r="B19" s="135"/>
      <c r="C19" s="20" t="s">
        <v>0</v>
      </c>
      <c r="D19" s="20" t="s">
        <v>153</v>
      </c>
      <c r="E19" s="40">
        <f t="shared" si="2"/>
        <v>1</v>
      </c>
      <c r="F19" s="40">
        <f t="shared" si="3"/>
        <v>0</v>
      </c>
      <c r="G19" s="40">
        <v>0</v>
      </c>
      <c r="H19" s="17" t="s">
        <v>244</v>
      </c>
      <c r="I19" s="17" t="s">
        <v>245</v>
      </c>
      <c r="J19" s="8" t="s">
        <v>25</v>
      </c>
      <c r="K19" s="6" t="s">
        <v>66</v>
      </c>
      <c r="L19" s="6" t="s">
        <v>243</v>
      </c>
      <c r="M19" s="6" t="s">
        <v>236</v>
      </c>
      <c r="N19" s="9">
        <v>250</v>
      </c>
      <c r="O19" s="15">
        <f>+N19/250</f>
        <v>1</v>
      </c>
      <c r="P19" s="12" t="str">
        <f>IF(O19&lt;=0.15,"1",IF(AND(O19&gt;0.15,O19&lt;0.3),"2",IF(AND(O19&gt;=0.3),"3")))</f>
        <v>3</v>
      </c>
      <c r="Q19" s="9">
        <v>1</v>
      </c>
      <c r="R19" s="9">
        <v>2</v>
      </c>
      <c r="S19" s="9">
        <f t="shared" si="0"/>
        <v>1.7000000000000002</v>
      </c>
      <c r="T19" s="12" t="str">
        <f t="shared" si="1"/>
        <v>BAJO</v>
      </c>
      <c r="U19" s="13" t="s">
        <v>68</v>
      </c>
      <c r="V19" s="9" t="s">
        <v>158</v>
      </c>
      <c r="W19" s="13" t="s">
        <v>84</v>
      </c>
      <c r="X19" s="9">
        <v>1</v>
      </c>
      <c r="Y19" s="9">
        <f t="shared" si="6"/>
        <v>1.7000000000000002</v>
      </c>
      <c r="Z19" s="18" t="str">
        <f t="shared" si="7"/>
        <v>ACEPTABLE</v>
      </c>
      <c r="AA19" s="9">
        <v>0</v>
      </c>
      <c r="AB19" s="9">
        <v>1</v>
      </c>
      <c r="AC19" s="9">
        <v>0</v>
      </c>
      <c r="AD19" s="9">
        <v>0</v>
      </c>
      <c r="AE19" s="9">
        <v>0</v>
      </c>
      <c r="AF19" s="9">
        <v>0</v>
      </c>
    </row>
    <row r="20" spans="1:32" ht="60.6" x14ac:dyDescent="0.2">
      <c r="A20" s="134"/>
      <c r="B20" s="135"/>
      <c r="C20" s="20" t="s">
        <v>0</v>
      </c>
      <c r="D20" s="20" t="s">
        <v>249</v>
      </c>
      <c r="E20" s="40">
        <f t="shared" si="2"/>
        <v>0</v>
      </c>
      <c r="F20" s="40">
        <f t="shared" si="3"/>
        <v>1</v>
      </c>
      <c r="G20" s="40">
        <v>0</v>
      </c>
      <c r="H20" s="17" t="s">
        <v>248</v>
      </c>
      <c r="I20" s="17" t="s">
        <v>250</v>
      </c>
      <c r="J20" s="8" t="s">
        <v>25</v>
      </c>
      <c r="K20" s="6" t="s">
        <v>246</v>
      </c>
      <c r="L20" s="6" t="s">
        <v>250</v>
      </c>
      <c r="M20" s="6" t="s">
        <v>236</v>
      </c>
      <c r="N20" s="9">
        <v>5</v>
      </c>
      <c r="O20" s="15">
        <f>+N20/250</f>
        <v>0.02</v>
      </c>
      <c r="P20" s="12" t="str">
        <f>IF(O20&lt;=0.15,"1",IF(AND(O20&gt;0.15,O20&lt;0.3),"2",IF(AND(O20&gt;=0.3),"3")))</f>
        <v>1</v>
      </c>
      <c r="Q20" s="9">
        <v>2</v>
      </c>
      <c r="R20" s="9">
        <v>3</v>
      </c>
      <c r="S20" s="9">
        <f t="shared" si="0"/>
        <v>2.0999999999999996</v>
      </c>
      <c r="T20" s="12" t="str">
        <f t="shared" si="1"/>
        <v>MEDIO</v>
      </c>
      <c r="U20" s="13" t="s">
        <v>68</v>
      </c>
      <c r="V20" s="9" t="s">
        <v>158</v>
      </c>
      <c r="W20" s="13" t="s">
        <v>84</v>
      </c>
      <c r="X20" s="9">
        <v>1</v>
      </c>
      <c r="Y20" s="9">
        <f t="shared" si="6"/>
        <v>2.0999999999999996</v>
      </c>
      <c r="Z20" s="18" t="str">
        <f t="shared" si="7"/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0</v>
      </c>
      <c r="AF20" s="9">
        <v>0</v>
      </c>
    </row>
    <row r="21" spans="1:32" ht="60.6" x14ac:dyDescent="0.2">
      <c r="A21" s="134"/>
      <c r="B21" s="135"/>
      <c r="C21" s="20" t="s">
        <v>0</v>
      </c>
      <c r="D21" s="20" t="s">
        <v>249</v>
      </c>
      <c r="E21" s="40">
        <f t="shared" si="2"/>
        <v>0</v>
      </c>
      <c r="F21" s="40">
        <f t="shared" si="3"/>
        <v>1</v>
      </c>
      <c r="G21" s="40">
        <v>0</v>
      </c>
      <c r="H21" s="17" t="s">
        <v>251</v>
      </c>
      <c r="I21" s="17" t="s">
        <v>250</v>
      </c>
      <c r="J21" s="8" t="s">
        <v>25</v>
      </c>
      <c r="K21" s="6" t="s">
        <v>246</v>
      </c>
      <c r="L21" s="6" t="s">
        <v>250</v>
      </c>
      <c r="M21" s="6" t="s">
        <v>236</v>
      </c>
      <c r="N21" s="9">
        <v>104</v>
      </c>
      <c r="O21" s="15">
        <f>+N21/250</f>
        <v>0.41599999999999998</v>
      </c>
      <c r="P21" s="12" t="str">
        <f>IF(O21&lt;=0.15,"1",IF(AND(O21&gt;0.15,O21&lt;0.3),"2",IF(AND(O21&gt;=0.3),"3")))</f>
        <v>3</v>
      </c>
      <c r="Q21" s="9">
        <v>2</v>
      </c>
      <c r="R21" s="9">
        <v>2</v>
      </c>
      <c r="S21" s="9">
        <f t="shared" si="0"/>
        <v>2.2000000000000002</v>
      </c>
      <c r="T21" s="12" t="str">
        <f t="shared" si="1"/>
        <v>MEDIO</v>
      </c>
      <c r="U21" s="13" t="s">
        <v>68</v>
      </c>
      <c r="V21" s="9" t="s">
        <v>158</v>
      </c>
      <c r="W21" s="13" t="s">
        <v>84</v>
      </c>
      <c r="X21" s="9">
        <v>1</v>
      </c>
      <c r="Y21" s="9">
        <f t="shared" si="6"/>
        <v>2.2000000000000002</v>
      </c>
      <c r="Z21" s="18" t="str">
        <f t="shared" si="7"/>
        <v>ACEPTABLE</v>
      </c>
      <c r="AA21" s="9">
        <v>0</v>
      </c>
      <c r="AB21" s="9">
        <v>1</v>
      </c>
      <c r="AC21" s="9">
        <v>0</v>
      </c>
      <c r="AD21" s="9">
        <v>0</v>
      </c>
      <c r="AE21" s="9">
        <v>0</v>
      </c>
      <c r="AF21" s="9">
        <v>0</v>
      </c>
    </row>
    <row r="22" spans="1:32" ht="61.2" x14ac:dyDescent="0.2">
      <c r="A22" s="134"/>
      <c r="B22" s="135"/>
      <c r="C22" s="20" t="s">
        <v>0</v>
      </c>
      <c r="D22" s="20" t="s">
        <v>249</v>
      </c>
      <c r="E22" s="40">
        <f t="shared" si="2"/>
        <v>0</v>
      </c>
      <c r="F22" s="40">
        <f t="shared" si="3"/>
        <v>1</v>
      </c>
      <c r="G22" s="40">
        <v>0</v>
      </c>
      <c r="H22" s="17" t="s">
        <v>252</v>
      </c>
      <c r="I22" s="17" t="s">
        <v>247</v>
      </c>
      <c r="J22" s="8" t="s">
        <v>25</v>
      </c>
      <c r="K22" s="6" t="s">
        <v>263</v>
      </c>
      <c r="L22" s="6" t="s">
        <v>271</v>
      </c>
      <c r="M22" s="6" t="s">
        <v>236</v>
      </c>
      <c r="N22" s="9">
        <v>1</v>
      </c>
      <c r="O22" s="15">
        <f t="shared" ref="O22:O29" si="8">+N22/250</f>
        <v>4.0000000000000001E-3</v>
      </c>
      <c r="P22" s="12" t="str">
        <f t="shared" ref="P22:P29" si="9">IF(O22&lt;=0.15,"1",IF(AND(O22&gt;0.15,O22&lt;0.3),"2",IF(AND(O22&gt;=0.3),"3")))</f>
        <v>1</v>
      </c>
      <c r="Q22" s="9">
        <v>2</v>
      </c>
      <c r="R22" s="9">
        <v>2</v>
      </c>
      <c r="S22" s="9">
        <f t="shared" si="0"/>
        <v>1.7999999999999998</v>
      </c>
      <c r="T22" s="12" t="str">
        <f t="shared" si="1"/>
        <v>BAJO</v>
      </c>
      <c r="U22" s="13" t="s">
        <v>68</v>
      </c>
      <c r="V22" s="9" t="s">
        <v>158</v>
      </c>
      <c r="W22" s="13" t="s">
        <v>84</v>
      </c>
      <c r="X22" s="9">
        <v>1</v>
      </c>
      <c r="Y22" s="9">
        <f t="shared" si="6"/>
        <v>1.7999999999999998</v>
      </c>
      <c r="Z22" s="18" t="str">
        <f t="shared" si="7"/>
        <v>ACEPTABLE</v>
      </c>
      <c r="AA22" s="9">
        <v>0</v>
      </c>
      <c r="AB22" s="9">
        <v>1</v>
      </c>
      <c r="AC22" s="9">
        <v>0</v>
      </c>
      <c r="AD22" s="9">
        <v>0</v>
      </c>
      <c r="AE22" s="9">
        <v>0</v>
      </c>
      <c r="AF22" s="9">
        <v>0</v>
      </c>
    </row>
    <row r="23" spans="1:32" ht="91.8" x14ac:dyDescent="0.2">
      <c r="A23" s="134"/>
      <c r="B23" s="135"/>
      <c r="C23" s="20" t="s">
        <v>24</v>
      </c>
      <c r="D23" s="20" t="s">
        <v>154</v>
      </c>
      <c r="E23" s="40">
        <f t="shared" si="2"/>
        <v>1</v>
      </c>
      <c r="F23" s="40">
        <f t="shared" si="3"/>
        <v>0</v>
      </c>
      <c r="G23" s="40">
        <v>0</v>
      </c>
      <c r="H23" s="17" t="s">
        <v>253</v>
      </c>
      <c r="I23" s="17" t="s">
        <v>247</v>
      </c>
      <c r="J23" s="8" t="s">
        <v>25</v>
      </c>
      <c r="K23" s="6" t="s">
        <v>264</v>
      </c>
      <c r="L23" s="6" t="s">
        <v>272</v>
      </c>
      <c r="M23" s="6" t="s">
        <v>236</v>
      </c>
      <c r="N23" s="9">
        <v>250</v>
      </c>
      <c r="O23" s="15">
        <f t="shared" si="8"/>
        <v>1</v>
      </c>
      <c r="P23" s="12" t="str">
        <f t="shared" si="9"/>
        <v>3</v>
      </c>
      <c r="Q23" s="9">
        <v>2</v>
      </c>
      <c r="R23" s="9">
        <v>2</v>
      </c>
      <c r="S23" s="9">
        <f t="shared" si="0"/>
        <v>2.2000000000000002</v>
      </c>
      <c r="T23" s="12" t="str">
        <f t="shared" si="1"/>
        <v>MEDIO</v>
      </c>
      <c r="U23" s="13" t="s">
        <v>68</v>
      </c>
      <c r="V23" s="9" t="s">
        <v>158</v>
      </c>
      <c r="W23" s="13" t="s">
        <v>84</v>
      </c>
      <c r="X23" s="9">
        <v>1</v>
      </c>
      <c r="Y23" s="9">
        <f t="shared" si="6"/>
        <v>2.2000000000000002</v>
      </c>
      <c r="Z23" s="18" t="str">
        <f t="shared" si="7"/>
        <v>ACEPTABLE</v>
      </c>
      <c r="AA23" s="9">
        <v>0</v>
      </c>
      <c r="AB23" s="9">
        <v>1</v>
      </c>
      <c r="AC23" s="9">
        <v>0</v>
      </c>
      <c r="AD23" s="9">
        <v>0</v>
      </c>
      <c r="AE23" s="9">
        <v>0</v>
      </c>
      <c r="AF23" s="9">
        <v>0</v>
      </c>
    </row>
    <row r="24" spans="1:32" ht="60.6" x14ac:dyDescent="0.2">
      <c r="A24" s="134"/>
      <c r="B24" s="135"/>
      <c r="C24" s="20" t="s">
        <v>24</v>
      </c>
      <c r="D24" s="20" t="s">
        <v>154</v>
      </c>
      <c r="E24" s="40">
        <f t="shared" si="2"/>
        <v>0</v>
      </c>
      <c r="F24" s="40">
        <f t="shared" si="3"/>
        <v>1</v>
      </c>
      <c r="G24" s="40">
        <v>0</v>
      </c>
      <c r="H24" s="17" t="s">
        <v>254</v>
      </c>
      <c r="I24" s="17" t="s">
        <v>247</v>
      </c>
      <c r="J24" s="8" t="s">
        <v>25</v>
      </c>
      <c r="K24" s="6" t="s">
        <v>265</v>
      </c>
      <c r="L24" s="6" t="s">
        <v>246</v>
      </c>
      <c r="M24" s="6" t="s">
        <v>236</v>
      </c>
      <c r="N24" s="9">
        <v>10</v>
      </c>
      <c r="O24" s="15">
        <f t="shared" si="8"/>
        <v>0.04</v>
      </c>
      <c r="P24" s="12" t="str">
        <f t="shared" si="9"/>
        <v>1</v>
      </c>
      <c r="Q24" s="9">
        <v>2</v>
      </c>
      <c r="R24" s="9">
        <v>2</v>
      </c>
      <c r="S24" s="9">
        <f t="shared" si="0"/>
        <v>1.7999999999999998</v>
      </c>
      <c r="T24" s="12" t="str">
        <f t="shared" si="1"/>
        <v>BAJO</v>
      </c>
      <c r="U24" s="13" t="s">
        <v>68</v>
      </c>
      <c r="V24" s="9" t="s">
        <v>158</v>
      </c>
      <c r="W24" s="13" t="s">
        <v>84</v>
      </c>
      <c r="X24" s="9">
        <v>1</v>
      </c>
      <c r="Y24" s="9">
        <f t="shared" si="6"/>
        <v>1.7999999999999998</v>
      </c>
      <c r="Z24" s="18" t="str">
        <f t="shared" si="7"/>
        <v>ACEPTABLE</v>
      </c>
      <c r="AA24" s="9">
        <v>0</v>
      </c>
      <c r="AB24" s="9">
        <v>1</v>
      </c>
      <c r="AC24" s="9">
        <v>0</v>
      </c>
      <c r="AD24" s="9">
        <v>0</v>
      </c>
      <c r="AE24" s="9">
        <v>0</v>
      </c>
      <c r="AF24" s="9">
        <v>0</v>
      </c>
    </row>
    <row r="25" spans="1:32" ht="61.2" x14ac:dyDescent="0.2">
      <c r="A25" s="134"/>
      <c r="B25" s="135"/>
      <c r="C25" s="20" t="s">
        <v>24</v>
      </c>
      <c r="D25" s="20" t="s">
        <v>154</v>
      </c>
      <c r="E25" s="40">
        <f t="shared" si="2"/>
        <v>1</v>
      </c>
      <c r="F25" s="40">
        <f t="shared" si="3"/>
        <v>0</v>
      </c>
      <c r="G25" s="40">
        <v>0</v>
      </c>
      <c r="H25" s="17" t="s">
        <v>255</v>
      </c>
      <c r="I25" s="17" t="s">
        <v>260</v>
      </c>
      <c r="J25" s="8" t="s">
        <v>25</v>
      </c>
      <c r="K25" s="6" t="s">
        <v>266</v>
      </c>
      <c r="L25" s="6" t="s">
        <v>272</v>
      </c>
      <c r="M25" s="6" t="s">
        <v>236</v>
      </c>
      <c r="N25" s="9">
        <v>250</v>
      </c>
      <c r="O25" s="15">
        <f t="shared" si="8"/>
        <v>1</v>
      </c>
      <c r="P25" s="12" t="str">
        <f t="shared" si="9"/>
        <v>3</v>
      </c>
      <c r="Q25" s="9">
        <v>2</v>
      </c>
      <c r="R25" s="9">
        <v>2</v>
      </c>
      <c r="S25" s="9">
        <f t="shared" si="0"/>
        <v>2.2000000000000002</v>
      </c>
      <c r="T25" s="12" t="str">
        <f t="shared" si="1"/>
        <v>MEDIO</v>
      </c>
      <c r="U25" s="13" t="s">
        <v>68</v>
      </c>
      <c r="V25" s="9" t="s">
        <v>158</v>
      </c>
      <c r="W25" s="13" t="s">
        <v>84</v>
      </c>
      <c r="X25" s="9">
        <v>1</v>
      </c>
      <c r="Y25" s="9">
        <f t="shared" si="6"/>
        <v>2.2000000000000002</v>
      </c>
      <c r="Z25" s="18" t="str">
        <f t="shared" si="7"/>
        <v>ACEPTABLE</v>
      </c>
      <c r="AA25" s="9">
        <v>0</v>
      </c>
      <c r="AB25" s="9">
        <v>1</v>
      </c>
      <c r="AC25" s="9">
        <v>0</v>
      </c>
      <c r="AD25" s="9">
        <v>0</v>
      </c>
      <c r="AE25" s="9">
        <v>0</v>
      </c>
      <c r="AF25" s="9">
        <v>0</v>
      </c>
    </row>
    <row r="26" spans="1:32" ht="60.6" x14ac:dyDescent="0.2">
      <c r="A26" s="134"/>
      <c r="B26" s="135"/>
      <c r="C26" s="20" t="s">
        <v>0</v>
      </c>
      <c r="D26" s="20" t="s">
        <v>249</v>
      </c>
      <c r="E26" s="40">
        <f t="shared" si="2"/>
        <v>1</v>
      </c>
      <c r="F26" s="40">
        <f t="shared" si="3"/>
        <v>0</v>
      </c>
      <c r="G26" s="40">
        <v>0</v>
      </c>
      <c r="H26" s="17" t="s">
        <v>256</v>
      </c>
      <c r="I26" s="17" t="s">
        <v>247</v>
      </c>
      <c r="J26" s="8" t="s">
        <v>25</v>
      </c>
      <c r="K26" s="6" t="s">
        <v>267</v>
      </c>
      <c r="L26" s="6" t="s">
        <v>271</v>
      </c>
      <c r="M26" s="6" t="s">
        <v>236</v>
      </c>
      <c r="N26" s="9">
        <v>250</v>
      </c>
      <c r="O26" s="15">
        <f t="shared" si="8"/>
        <v>1</v>
      </c>
      <c r="P26" s="12" t="str">
        <f t="shared" si="9"/>
        <v>3</v>
      </c>
      <c r="Q26" s="9">
        <v>2</v>
      </c>
      <c r="R26" s="9">
        <v>2</v>
      </c>
      <c r="S26" s="9">
        <f t="shared" si="0"/>
        <v>2.2000000000000002</v>
      </c>
      <c r="T26" s="12" t="str">
        <f t="shared" si="1"/>
        <v>MEDIO</v>
      </c>
      <c r="U26" s="13" t="s">
        <v>68</v>
      </c>
      <c r="V26" s="9" t="s">
        <v>158</v>
      </c>
      <c r="W26" s="13" t="s">
        <v>84</v>
      </c>
      <c r="X26" s="9">
        <v>1</v>
      </c>
      <c r="Y26" s="9">
        <f t="shared" si="6"/>
        <v>2.2000000000000002</v>
      </c>
      <c r="Z26" s="18" t="str">
        <f t="shared" si="7"/>
        <v>ACEPTABLE</v>
      </c>
      <c r="AA26" s="9">
        <v>0</v>
      </c>
      <c r="AB26" s="9">
        <v>1</v>
      </c>
      <c r="AC26" s="9">
        <v>0</v>
      </c>
      <c r="AD26" s="9">
        <v>0</v>
      </c>
      <c r="AE26" s="9">
        <v>0</v>
      </c>
      <c r="AF26" s="9">
        <v>0</v>
      </c>
    </row>
    <row r="27" spans="1:32" ht="60.6" x14ac:dyDescent="0.2">
      <c r="A27" s="134"/>
      <c r="B27" s="135"/>
      <c r="C27" s="20" t="s">
        <v>24</v>
      </c>
      <c r="D27" s="20" t="s">
        <v>262</v>
      </c>
      <c r="E27" s="40">
        <f t="shared" si="2"/>
        <v>0</v>
      </c>
      <c r="F27" s="40">
        <f t="shared" si="3"/>
        <v>1</v>
      </c>
      <c r="G27" s="40">
        <v>0</v>
      </c>
      <c r="H27" s="17" t="s">
        <v>257</v>
      </c>
      <c r="I27" s="17" t="s">
        <v>247</v>
      </c>
      <c r="J27" s="8" t="s">
        <v>25</v>
      </c>
      <c r="K27" s="6" t="s">
        <v>268</v>
      </c>
      <c r="L27" s="6" t="s">
        <v>271</v>
      </c>
      <c r="M27" s="6" t="s">
        <v>236</v>
      </c>
      <c r="N27" s="9">
        <v>25</v>
      </c>
      <c r="O27" s="15">
        <f t="shared" si="8"/>
        <v>0.1</v>
      </c>
      <c r="P27" s="12" t="str">
        <f t="shared" si="9"/>
        <v>1</v>
      </c>
      <c r="Q27" s="9">
        <v>2</v>
      </c>
      <c r="R27" s="9">
        <v>2</v>
      </c>
      <c r="S27" s="9">
        <f t="shared" si="0"/>
        <v>1.7999999999999998</v>
      </c>
      <c r="T27" s="12" t="str">
        <f t="shared" si="1"/>
        <v>BAJO</v>
      </c>
      <c r="U27" s="13" t="s">
        <v>68</v>
      </c>
      <c r="V27" s="9" t="s">
        <v>158</v>
      </c>
      <c r="W27" s="13" t="s">
        <v>84</v>
      </c>
      <c r="X27" s="9">
        <v>1</v>
      </c>
      <c r="Y27" s="9">
        <f t="shared" si="6"/>
        <v>1.7999999999999998</v>
      </c>
      <c r="Z27" s="18" t="str">
        <f t="shared" si="7"/>
        <v>ACEPTABLE</v>
      </c>
      <c r="AA27" s="9">
        <v>0</v>
      </c>
      <c r="AB27" s="9">
        <v>1</v>
      </c>
      <c r="AC27" s="9">
        <v>0</v>
      </c>
      <c r="AD27" s="9">
        <v>0</v>
      </c>
      <c r="AE27" s="9">
        <v>0</v>
      </c>
      <c r="AF27" s="9">
        <v>0</v>
      </c>
    </row>
    <row r="28" spans="1:32" ht="71.400000000000006" x14ac:dyDescent="0.2">
      <c r="A28" s="134"/>
      <c r="B28" s="135"/>
      <c r="C28" s="20" t="s">
        <v>0</v>
      </c>
      <c r="D28" s="20" t="s">
        <v>249</v>
      </c>
      <c r="E28" s="40">
        <f t="shared" si="2"/>
        <v>0</v>
      </c>
      <c r="F28" s="40">
        <f t="shared" si="3"/>
        <v>1</v>
      </c>
      <c r="G28" s="40">
        <v>0</v>
      </c>
      <c r="H28" s="17" t="s">
        <v>258</v>
      </c>
      <c r="I28" s="17" t="s">
        <v>261</v>
      </c>
      <c r="J28" s="8" t="s">
        <v>25</v>
      </c>
      <c r="K28" s="6" t="s">
        <v>269</v>
      </c>
      <c r="L28" s="6" t="s">
        <v>271</v>
      </c>
      <c r="M28" s="6" t="s">
        <v>236</v>
      </c>
      <c r="N28" s="9">
        <v>1</v>
      </c>
      <c r="O28" s="15">
        <f t="shared" si="8"/>
        <v>4.0000000000000001E-3</v>
      </c>
      <c r="P28" s="12" t="str">
        <f t="shared" si="9"/>
        <v>1</v>
      </c>
      <c r="Q28" s="9">
        <v>2</v>
      </c>
      <c r="R28" s="9">
        <v>2</v>
      </c>
      <c r="S28" s="9">
        <f t="shared" si="0"/>
        <v>1.7999999999999998</v>
      </c>
      <c r="T28" s="12" t="str">
        <f t="shared" si="1"/>
        <v>BAJO</v>
      </c>
      <c r="U28" s="13" t="s">
        <v>68</v>
      </c>
      <c r="V28" s="9" t="s">
        <v>158</v>
      </c>
      <c r="W28" s="13" t="s">
        <v>84</v>
      </c>
      <c r="X28" s="9">
        <v>1</v>
      </c>
      <c r="Y28" s="9">
        <f t="shared" si="6"/>
        <v>1.7999999999999998</v>
      </c>
      <c r="Z28" s="18" t="str">
        <f t="shared" si="7"/>
        <v>ACEPTABLE</v>
      </c>
      <c r="AA28" s="9">
        <v>0</v>
      </c>
      <c r="AB28" s="9">
        <v>1</v>
      </c>
      <c r="AC28" s="9">
        <v>0</v>
      </c>
      <c r="AD28" s="9">
        <v>0</v>
      </c>
      <c r="AE28" s="9">
        <v>0</v>
      </c>
      <c r="AF28" s="9">
        <v>0</v>
      </c>
    </row>
    <row r="29" spans="1:32" ht="60.6" x14ac:dyDescent="0.2">
      <c r="A29" s="134"/>
      <c r="B29" s="135"/>
      <c r="C29" s="20" t="s">
        <v>24</v>
      </c>
      <c r="D29" s="20" t="s">
        <v>273</v>
      </c>
      <c r="E29" s="40">
        <f t="shared" si="2"/>
        <v>0</v>
      </c>
      <c r="F29" s="40">
        <f t="shared" si="3"/>
        <v>1</v>
      </c>
      <c r="G29" s="40">
        <v>0</v>
      </c>
      <c r="H29" s="17" t="s">
        <v>259</v>
      </c>
      <c r="I29" s="17" t="s">
        <v>247</v>
      </c>
      <c r="J29" s="8" t="s">
        <v>25</v>
      </c>
      <c r="K29" s="6" t="s">
        <v>270</v>
      </c>
      <c r="L29" s="6" t="s">
        <v>271</v>
      </c>
      <c r="M29" s="6" t="s">
        <v>236</v>
      </c>
      <c r="N29" s="9">
        <v>25</v>
      </c>
      <c r="O29" s="15">
        <f t="shared" si="8"/>
        <v>0.1</v>
      </c>
      <c r="P29" s="12" t="str">
        <f t="shared" si="9"/>
        <v>1</v>
      </c>
      <c r="Q29" s="9">
        <v>2</v>
      </c>
      <c r="R29" s="9">
        <v>2</v>
      </c>
      <c r="S29" s="9">
        <f t="shared" si="0"/>
        <v>1.7999999999999998</v>
      </c>
      <c r="T29" s="12" t="str">
        <f t="shared" si="1"/>
        <v>BAJO</v>
      </c>
      <c r="U29" s="13" t="s">
        <v>68</v>
      </c>
      <c r="V29" s="9" t="s">
        <v>158</v>
      </c>
      <c r="W29" s="13" t="s">
        <v>84</v>
      </c>
      <c r="X29" s="9">
        <v>1</v>
      </c>
      <c r="Y29" s="9">
        <f t="shared" si="6"/>
        <v>1.7999999999999998</v>
      </c>
      <c r="Z29" s="18" t="str">
        <f t="shared" si="7"/>
        <v>ACEPTABLE</v>
      </c>
      <c r="AA29" s="9">
        <v>0</v>
      </c>
      <c r="AB29" s="9">
        <v>1</v>
      </c>
      <c r="AC29" s="9">
        <v>0</v>
      </c>
      <c r="AD29" s="9">
        <v>0</v>
      </c>
      <c r="AE29" s="9">
        <v>0</v>
      </c>
      <c r="AF29" s="9">
        <v>0</v>
      </c>
    </row>
    <row r="50" spans="1:1" ht="10.8" thickBot="1" x14ac:dyDescent="0.25"/>
    <row r="51" spans="1:1" ht="11.25" customHeight="1" x14ac:dyDescent="0.2">
      <c r="A51" s="45"/>
    </row>
    <row r="52" spans="1:1" ht="10.8" thickBot="1" x14ac:dyDescent="0.25">
      <c r="A52" s="46"/>
    </row>
  </sheetData>
  <autoFilter ref="A7:AF18">
    <filterColumn colId="9" showButton="0"/>
    <filterColumn colId="13" showButton="0"/>
    <filterColumn colId="14" showButton="0"/>
    <filterColumn colId="20" showButton="0"/>
  </autoFilter>
  <mergeCells count="48">
    <mergeCell ref="A10:A29"/>
    <mergeCell ref="B10:B29"/>
    <mergeCell ref="H6:I6"/>
    <mergeCell ref="R7:R8"/>
    <mergeCell ref="U6:Y6"/>
    <mergeCell ref="S7:S8"/>
    <mergeCell ref="M7:M8"/>
    <mergeCell ref="E7:E8"/>
    <mergeCell ref="F7:F8"/>
    <mergeCell ref="G7:G8"/>
    <mergeCell ref="H7:H8"/>
    <mergeCell ref="I7:I8"/>
    <mergeCell ref="T7:T8"/>
    <mergeCell ref="N6:T6"/>
    <mergeCell ref="U7:V7"/>
    <mergeCell ref="W7:W8"/>
    <mergeCell ref="A1:A3"/>
    <mergeCell ref="B1:Z1"/>
    <mergeCell ref="J7:K7"/>
    <mergeCell ref="A5:G5"/>
    <mergeCell ref="H5:T5"/>
    <mergeCell ref="B2:Z3"/>
    <mergeCell ref="U5:Z5"/>
    <mergeCell ref="J6:M6"/>
    <mergeCell ref="Q7:Q9"/>
    <mergeCell ref="A6:A8"/>
    <mergeCell ref="B6:B8"/>
    <mergeCell ref="C6:C8"/>
    <mergeCell ref="D6:D8"/>
    <mergeCell ref="E6:G6"/>
    <mergeCell ref="L7:L8"/>
    <mergeCell ref="N7:P7"/>
    <mergeCell ref="AD1:AF1"/>
    <mergeCell ref="AA2:AC2"/>
    <mergeCell ref="AD2:AF2"/>
    <mergeCell ref="AA3:AC3"/>
    <mergeCell ref="AF7:AF8"/>
    <mergeCell ref="AE7:AE8"/>
    <mergeCell ref="AD7:AD8"/>
    <mergeCell ref="AD3:AF3"/>
    <mergeCell ref="AA1:AC1"/>
    <mergeCell ref="X7:X8"/>
    <mergeCell ref="Y7:Y8"/>
    <mergeCell ref="AA7:AA8"/>
    <mergeCell ref="AB7:AB8"/>
    <mergeCell ref="AC7:AC8"/>
    <mergeCell ref="Z6:Z8"/>
    <mergeCell ref="AA5:AF6"/>
  </mergeCells>
  <conditionalFormatting sqref="T10:T29">
    <cfRule type="cellIs" dxfId="185" priority="8" stopIfTrue="1" operator="equal">
      <formula>"ALTO"</formula>
    </cfRule>
    <cfRule type="cellIs" dxfId="184" priority="9" stopIfTrue="1" operator="equal">
      <formula>"MEDIO"</formula>
    </cfRule>
    <cfRule type="cellIs" dxfId="183" priority="10" stopIfTrue="1" operator="equal">
      <formula>"BAJO"</formula>
    </cfRule>
  </conditionalFormatting>
  <conditionalFormatting sqref="P10:P29">
    <cfRule type="cellIs" dxfId="182" priority="4" operator="greaterThan">
      <formula>0</formula>
    </cfRule>
    <cfRule type="cellIs" dxfId="181" priority="5" stopIfTrue="1" operator="equal">
      <formula>"ALTO"</formula>
    </cfRule>
    <cfRule type="cellIs" dxfId="180" priority="6" stopIfTrue="1" operator="equal">
      <formula>"MEDIO"</formula>
    </cfRule>
    <cfRule type="cellIs" dxfId="179" priority="7" stopIfTrue="1" operator="equal">
      <formula>"BAJO"</formula>
    </cfRule>
  </conditionalFormatting>
  <conditionalFormatting sqref="Z10:Z29">
    <cfRule type="cellIs" dxfId="178" priority="1" stopIfTrue="1" operator="equal">
      <formula>"SIGNIFICATIVO"</formula>
    </cfRule>
    <cfRule type="cellIs" dxfId="177" priority="2" stopIfTrue="1" operator="equal">
      <formula>"MODERADO"</formula>
    </cfRule>
    <cfRule type="cellIs" dxfId="176" priority="3" stopIfTrue="1" operator="equal">
      <formula>"ACEPTABLE"</formula>
    </cfRule>
  </conditionalFormatting>
  <pageMargins left="0.7" right="0.7" top="0.75" bottom="0.75" header="0.3" footer="0.3"/>
  <pageSetup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ECV!$B$4:$B$8</xm:f>
          </x14:formula1>
          <xm:sqref>M1:M1048576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9">
    <pageSetUpPr fitToPage="1"/>
  </sheetPr>
  <dimension ref="A1:AF45"/>
  <sheetViews>
    <sheetView showGridLines="0" topLeftCell="A41" zoomScale="110" zoomScaleNormal="110" zoomScaleSheetLayoutView="40" workbookViewId="0">
      <selection activeCell="H10" sqref="H10:H45"/>
    </sheetView>
  </sheetViews>
  <sheetFormatPr baseColWidth="10" defaultColWidth="11.44140625" defaultRowHeight="10.199999999999999" x14ac:dyDescent="0.2"/>
  <cols>
    <col min="1" max="1" width="20" style="1" customWidth="1"/>
    <col min="2" max="3" width="18.5546875" style="1" bestFit="1" customWidth="1"/>
    <col min="4" max="4" width="39.109375" style="1" customWidth="1"/>
    <col min="5" max="5" width="5.5546875" style="2" bestFit="1" customWidth="1"/>
    <col min="6" max="6" width="6.88671875" style="2" bestFit="1" customWidth="1"/>
    <col min="7" max="7" width="3.88671875" style="2" bestFit="1" customWidth="1"/>
    <col min="8" max="8" width="21.109375" style="1" bestFit="1" customWidth="1"/>
    <col min="9" max="9" width="31.44140625" style="1" customWidth="1"/>
    <col min="10" max="11" width="24.6640625" style="1" customWidth="1"/>
    <col min="12" max="13" width="16.33203125" style="1" customWidth="1"/>
    <col min="14" max="16" width="13.6640625" style="1" customWidth="1"/>
    <col min="17" max="18" width="20" style="1" customWidth="1"/>
    <col min="19" max="19" width="21.109375" style="1" customWidth="1"/>
    <col min="20" max="21" width="15.6640625" style="1" customWidth="1"/>
    <col min="22" max="22" width="16.6640625" style="1" customWidth="1"/>
    <col min="23" max="23" width="30.44140625" style="1" customWidth="1"/>
    <col min="24" max="25" width="6.6640625" style="1" customWidth="1"/>
    <col min="26" max="26" width="18.5546875" style="10" bestFit="1" customWidth="1"/>
    <col min="27" max="28" width="6.6640625" style="1" customWidth="1"/>
    <col min="29" max="16384" width="11.44140625" style="1"/>
  </cols>
  <sheetData>
    <row r="1" spans="1:32" s="30" customFormat="1" ht="31.5" customHeight="1" x14ac:dyDescent="0.4">
      <c r="A1" s="122"/>
      <c r="B1" s="123" t="s">
        <v>19</v>
      </c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5"/>
      <c r="AA1" s="120" t="s">
        <v>15</v>
      </c>
      <c r="AB1" s="120"/>
      <c r="AC1" s="121"/>
      <c r="AD1" s="107" t="s">
        <v>139</v>
      </c>
      <c r="AE1" s="107"/>
      <c r="AF1" s="107"/>
    </row>
    <row r="2" spans="1:32" s="30" customFormat="1" ht="21.75" customHeight="1" x14ac:dyDescent="0.25">
      <c r="A2" s="122"/>
      <c r="B2" s="126" t="s">
        <v>16</v>
      </c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8"/>
      <c r="AA2" s="120" t="s">
        <v>87</v>
      </c>
      <c r="AB2" s="120"/>
      <c r="AC2" s="121"/>
      <c r="AD2" s="116">
        <v>1</v>
      </c>
      <c r="AE2" s="117"/>
      <c r="AF2" s="118"/>
    </row>
    <row r="3" spans="1:32" s="30" customFormat="1" ht="25.5" customHeight="1" x14ac:dyDescent="0.25">
      <c r="A3" s="122"/>
      <c r="B3" s="129"/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31"/>
      <c r="AA3" s="120" t="s">
        <v>17</v>
      </c>
      <c r="AB3" s="120"/>
      <c r="AC3" s="121"/>
      <c r="AD3" s="119" t="s">
        <v>18</v>
      </c>
      <c r="AE3" s="119"/>
      <c r="AF3" s="119"/>
    </row>
    <row r="4" spans="1:32" s="30" customFormat="1" ht="9" customHeight="1" x14ac:dyDescent="0.25"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4"/>
      <c r="P4" s="4"/>
      <c r="Q4" s="31"/>
      <c r="R4" s="32"/>
      <c r="S4" s="32"/>
      <c r="Z4" s="47"/>
    </row>
    <row r="5" spans="1:32" s="33" customFormat="1" ht="30" customHeight="1" x14ac:dyDescent="0.2">
      <c r="A5" s="99" t="s">
        <v>20</v>
      </c>
      <c r="B5" s="99"/>
      <c r="C5" s="99"/>
      <c r="D5" s="99"/>
      <c r="E5" s="99"/>
      <c r="F5" s="99"/>
      <c r="G5" s="99"/>
      <c r="H5" s="99" t="s">
        <v>14</v>
      </c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 t="s">
        <v>1</v>
      </c>
      <c r="V5" s="99"/>
      <c r="W5" s="99"/>
      <c r="X5" s="99"/>
      <c r="Y5" s="99"/>
      <c r="Z5" s="99"/>
      <c r="AA5" s="92" t="s">
        <v>204</v>
      </c>
      <c r="AB5" s="92"/>
      <c r="AC5" s="92"/>
      <c r="AD5" s="92"/>
      <c r="AE5" s="92"/>
      <c r="AF5" s="92"/>
    </row>
    <row r="6" spans="1:32" s="33" customFormat="1" ht="30" customHeight="1" x14ac:dyDescent="0.2">
      <c r="A6" s="92" t="s">
        <v>117</v>
      </c>
      <c r="B6" s="92" t="s">
        <v>118</v>
      </c>
      <c r="C6" s="92" t="s">
        <v>8</v>
      </c>
      <c r="D6" s="92" t="s">
        <v>9</v>
      </c>
      <c r="E6" s="92" t="s">
        <v>10</v>
      </c>
      <c r="F6" s="92"/>
      <c r="G6" s="92"/>
      <c r="H6" s="92" t="s">
        <v>179</v>
      </c>
      <c r="I6" s="92"/>
      <c r="J6" s="95" t="s">
        <v>180</v>
      </c>
      <c r="K6" s="96"/>
      <c r="L6" s="96"/>
      <c r="M6" s="97"/>
      <c r="N6" s="92" t="s">
        <v>181</v>
      </c>
      <c r="O6" s="92"/>
      <c r="P6" s="92"/>
      <c r="Q6" s="92"/>
      <c r="R6" s="92"/>
      <c r="S6" s="92"/>
      <c r="T6" s="92"/>
      <c r="U6" s="92" t="s">
        <v>182</v>
      </c>
      <c r="V6" s="92"/>
      <c r="W6" s="92"/>
      <c r="X6" s="92"/>
      <c r="Y6" s="92"/>
      <c r="Z6" s="92" t="s">
        <v>210</v>
      </c>
      <c r="AA6" s="92"/>
      <c r="AB6" s="92"/>
      <c r="AC6" s="92"/>
      <c r="AD6" s="92"/>
      <c r="AE6" s="92"/>
      <c r="AF6" s="92"/>
    </row>
    <row r="7" spans="1:32" s="33" customFormat="1" ht="29.25" customHeight="1" x14ac:dyDescent="0.2">
      <c r="A7" s="92"/>
      <c r="B7" s="92"/>
      <c r="C7" s="92"/>
      <c r="D7" s="92"/>
      <c r="E7" s="100" t="s">
        <v>25</v>
      </c>
      <c r="F7" s="100" t="s">
        <v>242</v>
      </c>
      <c r="G7" s="100" t="s">
        <v>2</v>
      </c>
      <c r="H7" s="92" t="s">
        <v>178</v>
      </c>
      <c r="I7" s="92" t="s">
        <v>12</v>
      </c>
      <c r="J7" s="93" t="s">
        <v>184</v>
      </c>
      <c r="K7" s="93"/>
      <c r="L7" s="93" t="s">
        <v>193</v>
      </c>
      <c r="M7" s="138" t="s">
        <v>205</v>
      </c>
      <c r="N7" s="92" t="s">
        <v>186</v>
      </c>
      <c r="O7" s="92"/>
      <c r="P7" s="92"/>
      <c r="Q7" s="92" t="s">
        <v>195</v>
      </c>
      <c r="R7" s="92" t="s">
        <v>188</v>
      </c>
      <c r="S7" s="92" t="s">
        <v>206</v>
      </c>
      <c r="T7" s="92" t="s">
        <v>187</v>
      </c>
      <c r="U7" s="92" t="s">
        <v>199</v>
      </c>
      <c r="V7" s="92"/>
      <c r="W7" s="92" t="s">
        <v>207</v>
      </c>
      <c r="X7" s="92" t="s">
        <v>208</v>
      </c>
      <c r="Y7" s="92" t="s">
        <v>209</v>
      </c>
      <c r="Z7" s="92"/>
      <c r="AA7" s="98" t="s">
        <v>3</v>
      </c>
      <c r="AB7" s="98" t="s">
        <v>4</v>
      </c>
      <c r="AC7" s="98" t="s">
        <v>5</v>
      </c>
      <c r="AD7" s="98" t="s">
        <v>6</v>
      </c>
      <c r="AE7" s="98" t="s">
        <v>21</v>
      </c>
      <c r="AF7" s="98" t="s">
        <v>7</v>
      </c>
    </row>
    <row r="8" spans="1:32" s="33" customFormat="1" ht="51.75" customHeight="1" x14ac:dyDescent="0.2">
      <c r="A8" s="92"/>
      <c r="B8" s="92"/>
      <c r="C8" s="92"/>
      <c r="D8" s="92"/>
      <c r="E8" s="100"/>
      <c r="F8" s="100"/>
      <c r="G8" s="100"/>
      <c r="H8" s="92"/>
      <c r="I8" s="92"/>
      <c r="J8" s="51" t="s">
        <v>46</v>
      </c>
      <c r="K8" s="52" t="s">
        <v>47</v>
      </c>
      <c r="L8" s="93"/>
      <c r="M8" s="139"/>
      <c r="N8" s="53" t="s">
        <v>74</v>
      </c>
      <c r="O8" s="53" t="s">
        <v>75</v>
      </c>
      <c r="P8" s="54" t="s">
        <v>76</v>
      </c>
      <c r="Q8" s="92"/>
      <c r="R8" s="92"/>
      <c r="S8" s="92"/>
      <c r="T8" s="92"/>
      <c r="U8" s="51" t="s">
        <v>30</v>
      </c>
      <c r="V8" s="51" t="s">
        <v>29</v>
      </c>
      <c r="W8" s="92"/>
      <c r="X8" s="92"/>
      <c r="Y8" s="92"/>
      <c r="Z8" s="92"/>
      <c r="AA8" s="98"/>
      <c r="AB8" s="98"/>
      <c r="AC8" s="98"/>
      <c r="AD8" s="98"/>
      <c r="AE8" s="98"/>
      <c r="AF8" s="98"/>
    </row>
    <row r="9" spans="1:32" ht="12" customHeight="1" x14ac:dyDescent="0.2">
      <c r="A9" s="36"/>
      <c r="B9" s="36"/>
      <c r="C9" s="36"/>
      <c r="D9" s="36"/>
      <c r="H9" s="36"/>
      <c r="I9" s="36"/>
      <c r="J9" s="37"/>
      <c r="K9" s="37"/>
      <c r="L9" s="48"/>
      <c r="M9" s="48"/>
      <c r="N9" s="38"/>
      <c r="O9" s="38"/>
      <c r="P9" s="38"/>
      <c r="Q9" s="38"/>
      <c r="R9" s="38"/>
      <c r="S9" s="38"/>
      <c r="T9" s="38"/>
      <c r="U9" s="38"/>
      <c r="V9" s="39"/>
      <c r="W9" s="39"/>
      <c r="X9" s="39"/>
      <c r="Y9" s="39"/>
      <c r="Z9" s="38"/>
      <c r="AA9" s="39"/>
      <c r="AB9" s="39"/>
    </row>
    <row r="10" spans="1:32" ht="81.599999999999994" customHeight="1" x14ac:dyDescent="0.2">
      <c r="A10" s="134" t="s">
        <v>119</v>
      </c>
      <c r="B10" s="137" t="s">
        <v>124</v>
      </c>
      <c r="C10" s="20" t="s">
        <v>0</v>
      </c>
      <c r="D10" s="20" t="s">
        <v>115</v>
      </c>
      <c r="E10" s="40">
        <f t="shared" ref="E10:E34" si="0">IF(N10&gt;200,1,0)</f>
        <v>1</v>
      </c>
      <c r="F10" s="40">
        <f t="shared" ref="F10:F34" si="1">IF(N10&lt;200,1,0)</f>
        <v>0</v>
      </c>
      <c r="G10" s="40">
        <v>0</v>
      </c>
      <c r="H10" s="17" t="s">
        <v>31</v>
      </c>
      <c r="I10" s="17" t="s">
        <v>42</v>
      </c>
      <c r="J10" s="8" t="s">
        <v>25</v>
      </c>
      <c r="K10" s="6" t="s">
        <v>35</v>
      </c>
      <c r="L10" s="6" t="s">
        <v>35</v>
      </c>
      <c r="M10" s="6" t="s">
        <v>239</v>
      </c>
      <c r="N10" s="9">
        <v>250</v>
      </c>
      <c r="O10" s="15">
        <f>+N10/250</f>
        <v>1</v>
      </c>
      <c r="P10" s="12" t="str">
        <f>IF(O10&lt;=0.15,"1",IF(AND(O10&gt;0.15,O10&lt;0.3),"2",IF(AND(O10&gt;=0.3),"3")))</f>
        <v>3</v>
      </c>
      <c r="Q10" s="9">
        <v>2</v>
      </c>
      <c r="R10" s="9">
        <v>1</v>
      </c>
      <c r="S10" s="9">
        <f t="shared" ref="S10:S21" si="2">+(P10*0.2)+(Q10*0.5)+(R10*0.3)</f>
        <v>1.9000000000000001</v>
      </c>
      <c r="T10" s="12" t="str">
        <f t="shared" ref="T10:T21" si="3">IF(S10&lt;=2,"BAJO",IF(AND(S10&gt;2,S10&lt;2.5),"MEDIO",IF(AND(S10&gt;=2.5),"ALTO")))</f>
        <v>BAJO</v>
      </c>
      <c r="U10" s="13" t="s">
        <v>53</v>
      </c>
      <c r="V10" s="9" t="s">
        <v>158</v>
      </c>
      <c r="W10" s="13" t="s">
        <v>54</v>
      </c>
      <c r="X10" s="9">
        <v>1</v>
      </c>
      <c r="Y10" s="9">
        <f>+X10*S10</f>
        <v>1.9000000000000001</v>
      </c>
      <c r="Z10" s="18" t="str">
        <f>IF(Y10&lt;=3,"ACEPTABLE",IF(AND(Y10&gt;3,Y10&lt;6),"MODERADO",IF(AND(Y10&gt;=6),"SIGNIFICATIVO")))</f>
        <v>ACEPTABLE</v>
      </c>
      <c r="AA10" s="9">
        <v>0</v>
      </c>
      <c r="AB10" s="9">
        <v>1</v>
      </c>
      <c r="AC10" s="9">
        <v>0</v>
      </c>
      <c r="AD10" s="9">
        <v>0</v>
      </c>
      <c r="AE10" s="9">
        <v>1</v>
      </c>
      <c r="AF10" s="9">
        <v>1</v>
      </c>
    </row>
    <row r="11" spans="1:32" ht="91.8" x14ac:dyDescent="0.2">
      <c r="A11" s="134"/>
      <c r="B11" s="137"/>
      <c r="C11" s="20" t="s">
        <v>0</v>
      </c>
      <c r="D11" s="20" t="s">
        <v>115</v>
      </c>
      <c r="E11" s="40">
        <f t="shared" si="0"/>
        <v>0</v>
      </c>
      <c r="F11" s="40">
        <f t="shared" si="1"/>
        <v>1</v>
      </c>
      <c r="G11" s="40">
        <v>0</v>
      </c>
      <c r="H11" s="17" t="s">
        <v>31</v>
      </c>
      <c r="I11" s="17" t="s">
        <v>42</v>
      </c>
      <c r="J11" s="8" t="s">
        <v>25</v>
      </c>
      <c r="K11" s="6" t="s">
        <v>43</v>
      </c>
      <c r="L11" s="6" t="s">
        <v>69</v>
      </c>
      <c r="M11" s="6" t="s">
        <v>237</v>
      </c>
      <c r="N11" s="9">
        <v>3</v>
      </c>
      <c r="O11" s="15">
        <f t="shared" ref="O11:O29" si="4">+N11/250</f>
        <v>1.2E-2</v>
      </c>
      <c r="P11" s="12" t="str">
        <f t="shared" ref="P11:P29" si="5">IF(O11&lt;=0.15,"1",IF(AND(O11&gt;0.15,O11&lt;0.3),"2",IF(AND(O11&gt;=0.3),"3")))</f>
        <v>1</v>
      </c>
      <c r="Q11" s="9">
        <v>2</v>
      </c>
      <c r="R11" s="9">
        <v>2</v>
      </c>
      <c r="S11" s="9">
        <f t="shared" si="2"/>
        <v>1.7999999999999998</v>
      </c>
      <c r="T11" s="12" t="str">
        <f t="shared" si="3"/>
        <v>BAJO</v>
      </c>
      <c r="U11" s="13" t="s">
        <v>92</v>
      </c>
      <c r="V11" s="9" t="s">
        <v>158</v>
      </c>
      <c r="W11" s="13" t="s">
        <v>55</v>
      </c>
      <c r="X11" s="9">
        <v>1</v>
      </c>
      <c r="Y11" s="9">
        <f t="shared" ref="Y11:Y29" si="6">+X11*S11</f>
        <v>1.7999999999999998</v>
      </c>
      <c r="Z11" s="18" t="str">
        <f t="shared" ref="Z11:Z20" si="7">IF(Y11&lt;=3,"ACEPTABLE",IF(AND(Y11&gt;3,Y11&lt;6),"MODERADO",IF(AND(Y11&gt;=6),"SIGNIFICATIVO")))</f>
        <v>ACEPTABLE</v>
      </c>
      <c r="AA11" s="9">
        <v>0</v>
      </c>
      <c r="AB11" s="9">
        <v>1</v>
      </c>
      <c r="AC11" s="9">
        <v>0</v>
      </c>
      <c r="AD11" s="9">
        <v>1</v>
      </c>
      <c r="AE11" s="9">
        <v>1</v>
      </c>
      <c r="AF11" s="9">
        <v>1</v>
      </c>
    </row>
    <row r="12" spans="1:32" ht="81.599999999999994" customHeight="1" x14ac:dyDescent="0.2">
      <c r="A12" s="134"/>
      <c r="B12" s="137"/>
      <c r="C12" s="20" t="s">
        <v>0</v>
      </c>
      <c r="D12" s="20" t="s">
        <v>115</v>
      </c>
      <c r="E12" s="40">
        <f t="shared" si="0"/>
        <v>1</v>
      </c>
      <c r="F12" s="40">
        <f t="shared" si="1"/>
        <v>0</v>
      </c>
      <c r="G12" s="40">
        <v>0</v>
      </c>
      <c r="H12" s="17" t="s">
        <v>31</v>
      </c>
      <c r="I12" s="17" t="s">
        <v>41</v>
      </c>
      <c r="J12" s="8" t="s">
        <v>25</v>
      </c>
      <c r="K12" s="6" t="s">
        <v>99</v>
      </c>
      <c r="L12" s="6" t="s">
        <v>106</v>
      </c>
      <c r="M12" s="6" t="s">
        <v>236</v>
      </c>
      <c r="N12" s="9">
        <v>250</v>
      </c>
      <c r="O12" s="15">
        <f t="shared" si="4"/>
        <v>1</v>
      </c>
      <c r="P12" s="12" t="str">
        <f t="shared" si="5"/>
        <v>3</v>
      </c>
      <c r="Q12" s="9">
        <v>1</v>
      </c>
      <c r="R12" s="9">
        <v>1</v>
      </c>
      <c r="S12" s="9">
        <f t="shared" si="2"/>
        <v>1.4000000000000001</v>
      </c>
      <c r="T12" s="12" t="str">
        <f t="shared" si="3"/>
        <v>BAJO</v>
      </c>
      <c r="U12" s="13" t="s">
        <v>100</v>
      </c>
      <c r="V12" s="9" t="s">
        <v>158</v>
      </c>
      <c r="W12" s="13" t="s">
        <v>97</v>
      </c>
      <c r="X12" s="9">
        <v>2</v>
      </c>
      <c r="Y12" s="9">
        <f t="shared" si="6"/>
        <v>2.8000000000000003</v>
      </c>
      <c r="Z12" s="18" t="str">
        <f t="shared" si="7"/>
        <v>ACEPTABLE</v>
      </c>
      <c r="AA12" s="9">
        <v>0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</row>
    <row r="13" spans="1:32" ht="81.599999999999994" customHeight="1" x14ac:dyDescent="0.2">
      <c r="A13" s="134"/>
      <c r="B13" s="137"/>
      <c r="C13" s="20" t="s">
        <v>0</v>
      </c>
      <c r="D13" s="20" t="s">
        <v>115</v>
      </c>
      <c r="E13" s="40">
        <f t="shared" si="0"/>
        <v>1</v>
      </c>
      <c r="F13" s="40">
        <f t="shared" si="1"/>
        <v>0</v>
      </c>
      <c r="G13" s="40">
        <v>0</v>
      </c>
      <c r="H13" s="17" t="s">
        <v>33</v>
      </c>
      <c r="I13" s="17" t="s">
        <v>56</v>
      </c>
      <c r="J13" s="8" t="s">
        <v>25</v>
      </c>
      <c r="K13" s="6" t="s">
        <v>39</v>
      </c>
      <c r="L13" s="6" t="s">
        <v>49</v>
      </c>
      <c r="M13" s="6" t="s">
        <v>236</v>
      </c>
      <c r="N13" s="9">
        <v>250</v>
      </c>
      <c r="O13" s="15">
        <f t="shared" si="4"/>
        <v>1</v>
      </c>
      <c r="P13" s="12" t="str">
        <f t="shared" si="5"/>
        <v>3</v>
      </c>
      <c r="Q13" s="9">
        <v>1</v>
      </c>
      <c r="R13" s="9">
        <v>1</v>
      </c>
      <c r="S13" s="9">
        <f t="shared" si="2"/>
        <v>1.4000000000000001</v>
      </c>
      <c r="T13" s="12" t="str">
        <f t="shared" si="3"/>
        <v>BAJO</v>
      </c>
      <c r="U13" s="13" t="s">
        <v>22</v>
      </c>
      <c r="V13" s="9" t="s">
        <v>158</v>
      </c>
      <c r="W13" s="13" t="s">
        <v>86</v>
      </c>
      <c r="X13" s="9">
        <v>1</v>
      </c>
      <c r="Y13" s="9">
        <f t="shared" si="6"/>
        <v>1.4000000000000001</v>
      </c>
      <c r="Z13" s="18" t="str">
        <f t="shared" si="7"/>
        <v>ACEPTABLE</v>
      </c>
      <c r="AA13" s="9">
        <v>0</v>
      </c>
      <c r="AB13" s="9">
        <v>1</v>
      </c>
      <c r="AC13" s="9">
        <v>1</v>
      </c>
      <c r="AD13" s="9">
        <v>1</v>
      </c>
      <c r="AE13" s="9">
        <v>1</v>
      </c>
      <c r="AF13" s="9">
        <v>1</v>
      </c>
    </row>
    <row r="14" spans="1:32" ht="81.599999999999994" customHeight="1" x14ac:dyDescent="0.2">
      <c r="A14" s="134"/>
      <c r="B14" s="137"/>
      <c r="C14" s="20" t="s">
        <v>0</v>
      </c>
      <c r="D14" s="20" t="s">
        <v>115</v>
      </c>
      <c r="E14" s="40">
        <f t="shared" si="0"/>
        <v>0</v>
      </c>
      <c r="F14" s="40">
        <f t="shared" si="1"/>
        <v>1</v>
      </c>
      <c r="G14" s="40">
        <v>0</v>
      </c>
      <c r="H14" s="17" t="s">
        <v>33</v>
      </c>
      <c r="I14" s="17" t="s">
        <v>57</v>
      </c>
      <c r="J14" s="8" t="s">
        <v>25</v>
      </c>
      <c r="K14" s="6" t="s">
        <v>37</v>
      </c>
      <c r="L14" s="6" t="s">
        <v>48</v>
      </c>
      <c r="M14" s="6" t="s">
        <v>226</v>
      </c>
      <c r="N14" s="9">
        <v>12</v>
      </c>
      <c r="O14" s="15">
        <f t="shared" si="4"/>
        <v>4.8000000000000001E-2</v>
      </c>
      <c r="P14" s="12" t="str">
        <f t="shared" si="5"/>
        <v>1</v>
      </c>
      <c r="Q14" s="9">
        <v>2</v>
      </c>
      <c r="R14" s="9">
        <v>2</v>
      </c>
      <c r="S14" s="9">
        <f t="shared" si="2"/>
        <v>1.7999999999999998</v>
      </c>
      <c r="T14" s="12" t="str">
        <f t="shared" si="3"/>
        <v>BAJO</v>
      </c>
      <c r="U14" s="13" t="s">
        <v>93</v>
      </c>
      <c r="V14" s="9" t="s">
        <v>158</v>
      </c>
      <c r="W14" s="13" t="s">
        <v>54</v>
      </c>
      <c r="X14" s="9">
        <v>1</v>
      </c>
      <c r="Y14" s="9">
        <f t="shared" si="6"/>
        <v>1.7999999999999998</v>
      </c>
      <c r="Z14" s="18" t="str">
        <f t="shared" si="7"/>
        <v>ACEPTABLE</v>
      </c>
      <c r="AA14" s="9">
        <v>0</v>
      </c>
      <c r="AB14" s="9">
        <v>1</v>
      </c>
      <c r="AC14" s="9">
        <v>0</v>
      </c>
      <c r="AD14" s="9">
        <v>1</v>
      </c>
      <c r="AE14" s="9">
        <v>1</v>
      </c>
      <c r="AF14" s="9">
        <v>1</v>
      </c>
    </row>
    <row r="15" spans="1:32" ht="91.8" x14ac:dyDescent="0.2">
      <c r="A15" s="134"/>
      <c r="B15" s="137"/>
      <c r="C15" s="20" t="s">
        <v>0</v>
      </c>
      <c r="D15" s="20" t="s">
        <v>115</v>
      </c>
      <c r="E15" s="40">
        <f t="shared" si="0"/>
        <v>0</v>
      </c>
      <c r="F15" s="40">
        <f t="shared" si="1"/>
        <v>1</v>
      </c>
      <c r="G15" s="40">
        <v>0</v>
      </c>
      <c r="H15" s="17" t="s">
        <v>32</v>
      </c>
      <c r="I15" s="17" t="s">
        <v>58</v>
      </c>
      <c r="J15" s="8" t="s">
        <v>25</v>
      </c>
      <c r="K15" s="6" t="s">
        <v>37</v>
      </c>
      <c r="L15" s="6" t="s">
        <v>69</v>
      </c>
      <c r="M15" s="6" t="s">
        <v>236</v>
      </c>
      <c r="N15" s="9">
        <v>3</v>
      </c>
      <c r="O15" s="15">
        <f t="shared" si="4"/>
        <v>1.2E-2</v>
      </c>
      <c r="P15" s="12" t="str">
        <f t="shared" si="5"/>
        <v>1</v>
      </c>
      <c r="Q15" s="9">
        <v>2</v>
      </c>
      <c r="R15" s="9">
        <v>2</v>
      </c>
      <c r="S15" s="9">
        <f t="shared" si="2"/>
        <v>1.7999999999999998</v>
      </c>
      <c r="T15" s="12" t="str">
        <f t="shared" si="3"/>
        <v>BAJO</v>
      </c>
      <c r="U15" s="13" t="s">
        <v>92</v>
      </c>
      <c r="V15" s="9" t="s">
        <v>158</v>
      </c>
      <c r="W15" s="13" t="s">
        <v>55</v>
      </c>
      <c r="X15" s="9">
        <v>1</v>
      </c>
      <c r="Y15" s="9">
        <f t="shared" si="6"/>
        <v>1.7999999999999998</v>
      </c>
      <c r="Z15" s="18" t="str">
        <f t="shared" si="7"/>
        <v>ACEPTABLE</v>
      </c>
      <c r="AA15" s="9">
        <v>0</v>
      </c>
      <c r="AB15" s="9">
        <v>1</v>
      </c>
      <c r="AC15" s="9">
        <v>1</v>
      </c>
      <c r="AD15" s="9">
        <v>1</v>
      </c>
      <c r="AE15" s="9">
        <v>1</v>
      </c>
      <c r="AF15" s="9">
        <v>1</v>
      </c>
    </row>
    <row r="16" spans="1:32" ht="81.599999999999994" customHeight="1" x14ac:dyDescent="0.2">
      <c r="A16" s="134"/>
      <c r="B16" s="137"/>
      <c r="C16" s="20" t="s">
        <v>0</v>
      </c>
      <c r="D16" s="20" t="s">
        <v>115</v>
      </c>
      <c r="E16" s="40">
        <f t="shared" si="0"/>
        <v>1</v>
      </c>
      <c r="F16" s="40">
        <f t="shared" si="1"/>
        <v>0</v>
      </c>
      <c r="G16" s="40">
        <v>0</v>
      </c>
      <c r="H16" s="17" t="s">
        <v>61</v>
      </c>
      <c r="I16" s="17" t="s">
        <v>62</v>
      </c>
      <c r="J16" s="8" t="s">
        <v>25</v>
      </c>
      <c r="K16" s="6" t="s">
        <v>129</v>
      </c>
      <c r="L16" s="6" t="s">
        <v>106</v>
      </c>
      <c r="M16" s="6" t="s">
        <v>239</v>
      </c>
      <c r="N16" s="9">
        <v>250</v>
      </c>
      <c r="O16" s="15">
        <f t="shared" si="4"/>
        <v>1</v>
      </c>
      <c r="P16" s="12" t="str">
        <f t="shared" si="5"/>
        <v>3</v>
      </c>
      <c r="Q16" s="9">
        <v>2</v>
      </c>
      <c r="R16" s="9">
        <v>1</v>
      </c>
      <c r="S16" s="9">
        <f t="shared" si="2"/>
        <v>1.9000000000000001</v>
      </c>
      <c r="T16" s="12" t="str">
        <f t="shared" si="3"/>
        <v>BAJO</v>
      </c>
      <c r="U16" s="13" t="s">
        <v>59</v>
      </c>
      <c r="V16" s="9" t="s">
        <v>158</v>
      </c>
      <c r="W16" s="13" t="s">
        <v>79</v>
      </c>
      <c r="X16" s="9">
        <v>1</v>
      </c>
      <c r="Y16" s="9">
        <f t="shared" si="6"/>
        <v>1.9000000000000001</v>
      </c>
      <c r="Z16" s="18" t="str">
        <f t="shared" si="7"/>
        <v>ACEPTABLE</v>
      </c>
      <c r="AA16" s="9">
        <v>0</v>
      </c>
      <c r="AB16" s="9">
        <v>1</v>
      </c>
      <c r="AC16" s="9">
        <v>0</v>
      </c>
      <c r="AD16" s="9">
        <v>0</v>
      </c>
      <c r="AE16" s="9">
        <v>1</v>
      </c>
      <c r="AF16" s="9">
        <v>1</v>
      </c>
    </row>
    <row r="17" spans="1:32" ht="81.599999999999994" customHeight="1" x14ac:dyDescent="0.2">
      <c r="A17" s="134"/>
      <c r="B17" s="137"/>
      <c r="C17" s="20" t="s">
        <v>0</v>
      </c>
      <c r="D17" s="20" t="s">
        <v>115</v>
      </c>
      <c r="E17" s="40">
        <f t="shared" si="0"/>
        <v>1</v>
      </c>
      <c r="F17" s="40">
        <f t="shared" si="1"/>
        <v>0</v>
      </c>
      <c r="G17" s="40">
        <v>0</v>
      </c>
      <c r="H17" s="17" t="s">
        <v>61</v>
      </c>
      <c r="I17" s="17" t="s">
        <v>88</v>
      </c>
      <c r="J17" s="8" t="s">
        <v>25</v>
      </c>
      <c r="K17" s="6" t="s">
        <v>64</v>
      </c>
      <c r="L17" s="6" t="s">
        <v>65</v>
      </c>
      <c r="M17" s="6" t="s">
        <v>239</v>
      </c>
      <c r="N17" s="9">
        <v>250</v>
      </c>
      <c r="O17" s="15">
        <f t="shared" si="4"/>
        <v>1</v>
      </c>
      <c r="P17" s="12" t="str">
        <f t="shared" si="5"/>
        <v>3</v>
      </c>
      <c r="Q17" s="9">
        <v>1</v>
      </c>
      <c r="R17" s="9">
        <v>1</v>
      </c>
      <c r="S17" s="9">
        <f t="shared" si="2"/>
        <v>1.4000000000000001</v>
      </c>
      <c r="T17" s="12" t="str">
        <f t="shared" si="3"/>
        <v>BAJO</v>
      </c>
      <c r="U17" s="13" t="s">
        <v>89</v>
      </c>
      <c r="V17" s="9" t="s">
        <v>158</v>
      </c>
      <c r="W17" s="13" t="s">
        <v>84</v>
      </c>
      <c r="X17" s="9">
        <v>1</v>
      </c>
      <c r="Y17" s="9">
        <f t="shared" si="6"/>
        <v>1.4000000000000001</v>
      </c>
      <c r="Z17" s="18" t="str">
        <f>IF(Y17&lt;=2,"ACEPTABLE",IF(AND(Y17&gt;2,Y17&lt;6),"MODERADO",IF(AND(Y17&gt;=6),"SIGNIFICATIVO")))</f>
        <v>ACEPTABLE</v>
      </c>
      <c r="AA17" s="9">
        <v>0</v>
      </c>
      <c r="AB17" s="9">
        <v>1</v>
      </c>
      <c r="AC17" s="9">
        <v>0</v>
      </c>
      <c r="AD17" s="9">
        <v>0</v>
      </c>
      <c r="AE17" s="9">
        <v>0</v>
      </c>
      <c r="AF17" s="9">
        <v>1</v>
      </c>
    </row>
    <row r="18" spans="1:32" ht="81.599999999999994" customHeight="1" x14ac:dyDescent="0.2">
      <c r="A18" s="134"/>
      <c r="B18" s="137"/>
      <c r="C18" s="20" t="s">
        <v>0</v>
      </c>
      <c r="D18" s="20" t="s">
        <v>115</v>
      </c>
      <c r="E18" s="40">
        <f t="shared" si="0"/>
        <v>0</v>
      </c>
      <c r="F18" s="40">
        <f t="shared" si="1"/>
        <v>1</v>
      </c>
      <c r="G18" s="40">
        <v>0</v>
      </c>
      <c r="H18" s="17" t="s">
        <v>63</v>
      </c>
      <c r="I18" s="17" t="s">
        <v>45</v>
      </c>
      <c r="J18" s="8" t="s">
        <v>25</v>
      </c>
      <c r="K18" s="6" t="s">
        <v>37</v>
      </c>
      <c r="L18" s="6" t="s">
        <v>98</v>
      </c>
      <c r="M18" s="6" t="s">
        <v>177</v>
      </c>
      <c r="N18" s="9">
        <v>52</v>
      </c>
      <c r="O18" s="15">
        <f t="shared" si="4"/>
        <v>0.20799999999999999</v>
      </c>
      <c r="P18" s="12" t="str">
        <f t="shared" si="5"/>
        <v>2</v>
      </c>
      <c r="Q18" s="9">
        <v>2</v>
      </c>
      <c r="R18" s="9">
        <v>1</v>
      </c>
      <c r="S18" s="9">
        <f t="shared" si="2"/>
        <v>1.7</v>
      </c>
      <c r="T18" s="12" t="str">
        <f t="shared" si="3"/>
        <v>BAJO</v>
      </c>
      <c r="U18" s="13" t="s">
        <v>94</v>
      </c>
      <c r="V18" s="9" t="s">
        <v>158</v>
      </c>
      <c r="W18" s="13" t="s">
        <v>84</v>
      </c>
      <c r="X18" s="9">
        <v>1</v>
      </c>
      <c r="Y18" s="9">
        <f t="shared" si="6"/>
        <v>1.7</v>
      </c>
      <c r="Z18" s="18" t="str">
        <f t="shared" si="7"/>
        <v>ACEPTABLE</v>
      </c>
      <c r="AA18" s="9">
        <v>1</v>
      </c>
      <c r="AB18" s="9">
        <v>1</v>
      </c>
      <c r="AC18" s="9">
        <v>1</v>
      </c>
      <c r="AD18" s="9">
        <v>1</v>
      </c>
      <c r="AE18" s="9">
        <v>1</v>
      </c>
      <c r="AF18" s="9">
        <v>1</v>
      </c>
    </row>
    <row r="19" spans="1:32" ht="81.599999999999994" customHeight="1" x14ac:dyDescent="0.2">
      <c r="A19" s="134"/>
      <c r="B19" s="137"/>
      <c r="C19" s="20" t="s">
        <v>0</v>
      </c>
      <c r="D19" s="20" t="s">
        <v>115</v>
      </c>
      <c r="E19" s="40">
        <f t="shared" si="0"/>
        <v>1</v>
      </c>
      <c r="F19" s="40">
        <f t="shared" si="1"/>
        <v>0</v>
      </c>
      <c r="G19" s="40">
        <v>0</v>
      </c>
      <c r="H19" s="17" t="s">
        <v>63</v>
      </c>
      <c r="I19" s="17" t="s">
        <v>45</v>
      </c>
      <c r="J19" s="8" t="s">
        <v>25</v>
      </c>
      <c r="K19" s="6" t="s">
        <v>129</v>
      </c>
      <c r="L19" s="6" t="s">
        <v>106</v>
      </c>
      <c r="M19" s="6" t="s">
        <v>177</v>
      </c>
      <c r="N19" s="9">
        <v>250</v>
      </c>
      <c r="O19" s="15">
        <f t="shared" si="4"/>
        <v>1</v>
      </c>
      <c r="P19" s="12" t="str">
        <f t="shared" si="5"/>
        <v>3</v>
      </c>
      <c r="Q19" s="9">
        <v>2</v>
      </c>
      <c r="R19" s="9">
        <v>1</v>
      </c>
      <c r="S19" s="9">
        <f t="shared" si="2"/>
        <v>1.9000000000000001</v>
      </c>
      <c r="T19" s="12" t="str">
        <f t="shared" si="3"/>
        <v>BAJO</v>
      </c>
      <c r="U19" s="13" t="s">
        <v>59</v>
      </c>
      <c r="V19" s="9" t="s">
        <v>158</v>
      </c>
      <c r="W19" s="13" t="s">
        <v>79</v>
      </c>
      <c r="X19" s="9">
        <v>1</v>
      </c>
      <c r="Y19" s="9">
        <f t="shared" si="6"/>
        <v>1.9000000000000001</v>
      </c>
      <c r="Z19" s="18" t="str">
        <f t="shared" si="7"/>
        <v>ACEPTABLE</v>
      </c>
      <c r="AA19" s="9">
        <v>0</v>
      </c>
      <c r="AB19" s="9">
        <v>1</v>
      </c>
      <c r="AC19" s="9">
        <v>0</v>
      </c>
      <c r="AD19" s="9">
        <v>0</v>
      </c>
      <c r="AE19" s="9">
        <v>1</v>
      </c>
      <c r="AF19" s="9">
        <v>1</v>
      </c>
    </row>
    <row r="20" spans="1:32" ht="81.599999999999994" customHeight="1" x14ac:dyDescent="0.2">
      <c r="A20" s="134"/>
      <c r="B20" s="137"/>
      <c r="C20" s="20" t="s">
        <v>0</v>
      </c>
      <c r="D20" s="20" t="s">
        <v>115</v>
      </c>
      <c r="E20" s="40">
        <f t="shared" si="0"/>
        <v>1</v>
      </c>
      <c r="F20" s="40">
        <f t="shared" si="1"/>
        <v>0</v>
      </c>
      <c r="G20" s="40">
        <v>0</v>
      </c>
      <c r="H20" s="17" t="s">
        <v>63</v>
      </c>
      <c r="I20" s="17" t="s">
        <v>63</v>
      </c>
      <c r="J20" s="8" t="s">
        <v>25</v>
      </c>
      <c r="K20" s="6" t="s">
        <v>66</v>
      </c>
      <c r="L20" s="6" t="s">
        <v>67</v>
      </c>
      <c r="M20" s="6" t="s">
        <v>177</v>
      </c>
      <c r="N20" s="9">
        <v>250</v>
      </c>
      <c r="O20" s="15">
        <f t="shared" si="4"/>
        <v>1</v>
      </c>
      <c r="P20" s="12" t="str">
        <f t="shared" si="5"/>
        <v>3</v>
      </c>
      <c r="Q20" s="9">
        <v>1</v>
      </c>
      <c r="R20" s="9">
        <v>1</v>
      </c>
      <c r="S20" s="9">
        <f t="shared" si="2"/>
        <v>1.4000000000000001</v>
      </c>
      <c r="T20" s="12" t="str">
        <f t="shared" si="3"/>
        <v>BAJO</v>
      </c>
      <c r="U20" s="13" t="s">
        <v>68</v>
      </c>
      <c r="V20" s="9" t="s">
        <v>158</v>
      </c>
      <c r="W20" s="13" t="s">
        <v>84</v>
      </c>
      <c r="X20" s="9">
        <v>1</v>
      </c>
      <c r="Y20" s="9">
        <f t="shared" si="6"/>
        <v>1.4000000000000001</v>
      </c>
      <c r="Z20" s="18" t="str">
        <f t="shared" si="7"/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0</v>
      </c>
      <c r="AF20" s="9">
        <v>0</v>
      </c>
    </row>
    <row r="21" spans="1:32" ht="81.599999999999994" customHeight="1" x14ac:dyDescent="0.2">
      <c r="A21" s="134"/>
      <c r="B21" s="137"/>
      <c r="C21" s="20" t="s">
        <v>0</v>
      </c>
      <c r="D21" s="20" t="s">
        <v>115</v>
      </c>
      <c r="E21" s="40">
        <f t="shared" si="0"/>
        <v>0</v>
      </c>
      <c r="F21" s="40">
        <f t="shared" si="1"/>
        <v>1</v>
      </c>
      <c r="G21" s="40">
        <v>0</v>
      </c>
      <c r="H21" s="17" t="s">
        <v>110</v>
      </c>
      <c r="I21" s="17" t="s">
        <v>109</v>
      </c>
      <c r="J21" s="8" t="s">
        <v>25</v>
      </c>
      <c r="K21" s="6" t="s">
        <v>111</v>
      </c>
      <c r="L21" s="6" t="s">
        <v>112</v>
      </c>
      <c r="M21" s="6" t="s">
        <v>239</v>
      </c>
      <c r="N21" s="9">
        <v>12</v>
      </c>
      <c r="O21" s="15">
        <f t="shared" si="4"/>
        <v>4.8000000000000001E-2</v>
      </c>
      <c r="P21" s="12" t="str">
        <f t="shared" si="5"/>
        <v>1</v>
      </c>
      <c r="Q21" s="9">
        <v>1</v>
      </c>
      <c r="R21" s="9">
        <v>1</v>
      </c>
      <c r="S21" s="9">
        <f t="shared" si="2"/>
        <v>1</v>
      </c>
      <c r="T21" s="12" t="str">
        <f t="shared" si="3"/>
        <v>BAJO</v>
      </c>
      <c r="U21" s="13" t="s">
        <v>89</v>
      </c>
      <c r="V21" s="9" t="s">
        <v>158</v>
      </c>
      <c r="W21" s="13" t="s">
        <v>113</v>
      </c>
      <c r="X21" s="9">
        <v>2</v>
      </c>
      <c r="Y21" s="9">
        <f t="shared" si="6"/>
        <v>2</v>
      </c>
      <c r="Z21" s="18" t="str">
        <f>IF(Y21&lt;=2,"ACEPTABLE",IF(AND(Y21&gt;2,Y21&lt;6),"MODERADO",IF(AND(Y21&gt;=6),"SIGNIFICATIVO")))</f>
        <v>ACEPTABLE</v>
      </c>
      <c r="AA21" s="9">
        <v>0</v>
      </c>
      <c r="AB21" s="9">
        <v>1</v>
      </c>
      <c r="AC21" s="9">
        <v>0</v>
      </c>
      <c r="AD21" s="9">
        <v>0</v>
      </c>
      <c r="AE21" s="9">
        <v>1</v>
      </c>
      <c r="AF21" s="9">
        <v>1</v>
      </c>
    </row>
    <row r="22" spans="1:32" ht="60.6" x14ac:dyDescent="0.2">
      <c r="A22" s="134"/>
      <c r="B22" s="137"/>
      <c r="C22" s="20" t="s">
        <v>0</v>
      </c>
      <c r="D22" s="20" t="s">
        <v>114</v>
      </c>
      <c r="E22" s="40">
        <f t="shared" si="0"/>
        <v>1</v>
      </c>
      <c r="F22" s="40">
        <f t="shared" si="1"/>
        <v>0</v>
      </c>
      <c r="G22" s="40">
        <v>0</v>
      </c>
      <c r="H22" s="17" t="s">
        <v>34</v>
      </c>
      <c r="I22" s="17" t="s">
        <v>96</v>
      </c>
      <c r="J22" s="8" t="s">
        <v>25</v>
      </c>
      <c r="K22" s="6" t="s">
        <v>35</v>
      </c>
      <c r="L22" s="6" t="s">
        <v>50</v>
      </c>
      <c r="M22" s="6" t="s">
        <v>240</v>
      </c>
      <c r="N22" s="9">
        <v>250</v>
      </c>
      <c r="O22" s="15">
        <f t="shared" si="4"/>
        <v>1</v>
      </c>
      <c r="P22" s="12" t="str">
        <f t="shared" si="5"/>
        <v>3</v>
      </c>
      <c r="Q22" s="9">
        <v>2</v>
      </c>
      <c r="R22" s="9">
        <v>1</v>
      </c>
      <c r="S22" s="9">
        <f t="shared" ref="S22:S29" si="8">+(P22*0.2)+(Q22*0.5)+(R22*0.3)</f>
        <v>1.9000000000000001</v>
      </c>
      <c r="T22" s="12" t="str">
        <f t="shared" ref="T22:T29" si="9">IF(S22&lt;=2,"BAJO",IF(AND(S22&gt;2,S22&lt;2.5),"MEDIO",IF(AND(S22&gt;=2.5),"ALTO")))</f>
        <v>BAJO</v>
      </c>
      <c r="U22" s="13" t="s">
        <v>95</v>
      </c>
      <c r="V22" s="9" t="s">
        <v>158</v>
      </c>
      <c r="W22" s="13" t="s">
        <v>85</v>
      </c>
      <c r="X22" s="9">
        <v>1</v>
      </c>
      <c r="Y22" s="9">
        <f t="shared" si="6"/>
        <v>1.9000000000000001</v>
      </c>
      <c r="Z22" s="18" t="str">
        <f t="shared" ref="Z22:Z29" si="10">IF(Y22&lt;=3,"ACEPTABLE",IF(AND(Y22&gt;3,Y22&lt;6),"MODERADO",IF(AND(Y22&gt;=6),"SIGNIFICATIVO")))</f>
        <v>ACEPTABLE</v>
      </c>
      <c r="AA22" s="9">
        <v>1</v>
      </c>
      <c r="AB22" s="9">
        <v>1</v>
      </c>
      <c r="AC22" s="9">
        <v>0</v>
      </c>
      <c r="AD22" s="9">
        <v>0</v>
      </c>
      <c r="AE22" s="9">
        <v>1</v>
      </c>
      <c r="AF22" s="9">
        <v>1</v>
      </c>
    </row>
    <row r="23" spans="1:32" ht="60.6" x14ac:dyDescent="0.2">
      <c r="A23" s="134"/>
      <c r="B23" s="137"/>
      <c r="C23" s="20" t="s">
        <v>0</v>
      </c>
      <c r="D23" s="20" t="s">
        <v>114</v>
      </c>
      <c r="E23" s="40">
        <f t="shared" si="0"/>
        <v>1</v>
      </c>
      <c r="F23" s="40">
        <f t="shared" si="1"/>
        <v>0</v>
      </c>
      <c r="G23" s="40">
        <v>0</v>
      </c>
      <c r="H23" s="17" t="s">
        <v>34</v>
      </c>
      <c r="I23" s="17" t="s">
        <v>36</v>
      </c>
      <c r="J23" s="8" t="s">
        <v>25</v>
      </c>
      <c r="K23" s="6" t="s">
        <v>44</v>
      </c>
      <c r="L23" s="6" t="s">
        <v>51</v>
      </c>
      <c r="M23" s="6" t="s">
        <v>240</v>
      </c>
      <c r="N23" s="9">
        <v>250</v>
      </c>
      <c r="O23" s="15">
        <f t="shared" si="4"/>
        <v>1</v>
      </c>
      <c r="P23" s="12" t="str">
        <f t="shared" si="5"/>
        <v>3</v>
      </c>
      <c r="Q23" s="9">
        <v>2</v>
      </c>
      <c r="R23" s="9">
        <v>2</v>
      </c>
      <c r="S23" s="9">
        <f t="shared" si="8"/>
        <v>2.2000000000000002</v>
      </c>
      <c r="T23" s="12" t="str">
        <f t="shared" si="9"/>
        <v>MEDIO</v>
      </c>
      <c r="U23" s="13" t="s">
        <v>81</v>
      </c>
      <c r="V23" s="9" t="s">
        <v>158</v>
      </c>
      <c r="W23" s="13" t="s">
        <v>83</v>
      </c>
      <c r="X23" s="9">
        <v>1</v>
      </c>
      <c r="Y23" s="9">
        <f t="shared" si="6"/>
        <v>2.2000000000000002</v>
      </c>
      <c r="Z23" s="18" t="str">
        <f t="shared" si="10"/>
        <v>ACEPTABLE</v>
      </c>
      <c r="AA23" s="9">
        <v>1</v>
      </c>
      <c r="AB23" s="9">
        <v>1</v>
      </c>
      <c r="AC23" s="9">
        <v>0</v>
      </c>
      <c r="AD23" s="9">
        <v>0</v>
      </c>
      <c r="AE23" s="9">
        <v>1</v>
      </c>
      <c r="AF23" s="9">
        <v>1</v>
      </c>
    </row>
    <row r="24" spans="1:32" ht="71.400000000000006" customHeight="1" x14ac:dyDescent="0.2">
      <c r="A24" s="134"/>
      <c r="B24" s="137"/>
      <c r="C24" s="20" t="s">
        <v>0</v>
      </c>
      <c r="D24" s="20" t="s">
        <v>114</v>
      </c>
      <c r="E24" s="40">
        <f t="shared" si="0"/>
        <v>0</v>
      </c>
      <c r="F24" s="40">
        <f t="shared" si="1"/>
        <v>1</v>
      </c>
      <c r="G24" s="40">
        <v>0</v>
      </c>
      <c r="H24" s="17" t="s">
        <v>34</v>
      </c>
      <c r="I24" s="17" t="s">
        <v>36</v>
      </c>
      <c r="J24" s="8" t="s">
        <v>25</v>
      </c>
      <c r="K24" s="6" t="s">
        <v>37</v>
      </c>
      <c r="L24" s="6" t="s">
        <v>78</v>
      </c>
      <c r="M24" s="6" t="s">
        <v>240</v>
      </c>
      <c r="N24" s="9">
        <v>1</v>
      </c>
      <c r="O24" s="15">
        <f t="shared" si="4"/>
        <v>4.0000000000000001E-3</v>
      </c>
      <c r="P24" s="12" t="str">
        <f t="shared" si="5"/>
        <v>1</v>
      </c>
      <c r="Q24" s="9">
        <v>2</v>
      </c>
      <c r="R24" s="9">
        <v>2</v>
      </c>
      <c r="S24" s="9">
        <f t="shared" si="8"/>
        <v>1.7999999999999998</v>
      </c>
      <c r="T24" s="12" t="str">
        <f t="shared" si="9"/>
        <v>BAJO</v>
      </c>
      <c r="U24" s="13" t="s">
        <v>92</v>
      </c>
      <c r="V24" s="9" t="s">
        <v>158</v>
      </c>
      <c r="W24" s="13" t="s">
        <v>82</v>
      </c>
      <c r="X24" s="9">
        <v>1</v>
      </c>
      <c r="Y24" s="9">
        <f t="shared" si="6"/>
        <v>1.7999999999999998</v>
      </c>
      <c r="Z24" s="18" t="str">
        <f t="shared" si="10"/>
        <v>ACEPTABLE</v>
      </c>
      <c r="AA24" s="9">
        <v>0</v>
      </c>
      <c r="AB24" s="9">
        <v>1</v>
      </c>
      <c r="AC24" s="9">
        <v>0</v>
      </c>
      <c r="AD24" s="9">
        <v>1</v>
      </c>
      <c r="AE24" s="9">
        <v>1</v>
      </c>
      <c r="AF24" s="9">
        <v>1</v>
      </c>
    </row>
    <row r="25" spans="1:32" ht="51" customHeight="1" x14ac:dyDescent="0.2">
      <c r="A25" s="134"/>
      <c r="B25" s="137"/>
      <c r="C25" s="20" t="s">
        <v>0</v>
      </c>
      <c r="D25" s="20" t="s">
        <v>114</v>
      </c>
      <c r="E25" s="40">
        <f t="shared" si="0"/>
        <v>0</v>
      </c>
      <c r="F25" s="40">
        <f t="shared" si="1"/>
        <v>1</v>
      </c>
      <c r="G25" s="40">
        <v>0</v>
      </c>
      <c r="H25" s="17" t="s">
        <v>34</v>
      </c>
      <c r="I25" s="17" t="s">
        <v>36</v>
      </c>
      <c r="J25" s="8" t="s">
        <v>25</v>
      </c>
      <c r="K25" s="6" t="s">
        <v>38</v>
      </c>
      <c r="L25" s="6" t="s">
        <v>52</v>
      </c>
      <c r="M25" s="6" t="s">
        <v>240</v>
      </c>
      <c r="N25" s="9">
        <v>1</v>
      </c>
      <c r="O25" s="15">
        <f t="shared" si="4"/>
        <v>4.0000000000000001E-3</v>
      </c>
      <c r="P25" s="12" t="str">
        <f t="shared" si="5"/>
        <v>1</v>
      </c>
      <c r="Q25" s="9">
        <v>2</v>
      </c>
      <c r="R25" s="9">
        <v>2</v>
      </c>
      <c r="S25" s="9">
        <f t="shared" si="8"/>
        <v>1.7999999999999998</v>
      </c>
      <c r="T25" s="12" t="str">
        <f t="shared" si="9"/>
        <v>BAJO</v>
      </c>
      <c r="U25" s="13" t="s">
        <v>91</v>
      </c>
      <c r="V25" s="9" t="s">
        <v>158</v>
      </c>
      <c r="W25" s="13" t="s">
        <v>82</v>
      </c>
      <c r="X25" s="9">
        <v>1</v>
      </c>
      <c r="Y25" s="9">
        <f t="shared" si="6"/>
        <v>1.7999999999999998</v>
      </c>
      <c r="Z25" s="18" t="str">
        <f t="shared" si="10"/>
        <v>ACEPTABLE</v>
      </c>
      <c r="AA25" s="9">
        <v>0</v>
      </c>
      <c r="AB25" s="9">
        <v>1</v>
      </c>
      <c r="AC25" s="9">
        <v>1</v>
      </c>
      <c r="AD25" s="9">
        <v>1</v>
      </c>
      <c r="AE25" s="9">
        <v>0</v>
      </c>
      <c r="AF25" s="9">
        <v>1</v>
      </c>
    </row>
    <row r="26" spans="1:32" ht="60.6" x14ac:dyDescent="0.2">
      <c r="A26" s="134"/>
      <c r="B26" s="137"/>
      <c r="C26" s="20" t="s">
        <v>0</v>
      </c>
      <c r="D26" s="20" t="s">
        <v>114</v>
      </c>
      <c r="E26" s="40">
        <f t="shared" si="0"/>
        <v>0</v>
      </c>
      <c r="F26" s="40">
        <f t="shared" si="1"/>
        <v>1</v>
      </c>
      <c r="G26" s="40">
        <v>0</v>
      </c>
      <c r="H26" s="17" t="s">
        <v>34</v>
      </c>
      <c r="I26" s="17" t="s">
        <v>36</v>
      </c>
      <c r="J26" s="8" t="s">
        <v>25</v>
      </c>
      <c r="K26" s="6" t="s">
        <v>40</v>
      </c>
      <c r="L26" s="6" t="s">
        <v>60</v>
      </c>
      <c r="M26" s="6" t="s">
        <v>240</v>
      </c>
      <c r="N26" s="9">
        <v>1</v>
      </c>
      <c r="O26" s="15">
        <f t="shared" si="4"/>
        <v>4.0000000000000001E-3</v>
      </c>
      <c r="P26" s="12" t="str">
        <f t="shared" si="5"/>
        <v>1</v>
      </c>
      <c r="Q26" s="9">
        <v>3</v>
      </c>
      <c r="R26" s="9">
        <v>3</v>
      </c>
      <c r="S26" s="9">
        <f t="shared" si="8"/>
        <v>2.5999999999999996</v>
      </c>
      <c r="T26" s="12" t="str">
        <f t="shared" si="9"/>
        <v>ALTO</v>
      </c>
      <c r="U26" s="13" t="s">
        <v>70</v>
      </c>
      <c r="V26" s="9" t="s">
        <v>158</v>
      </c>
      <c r="W26" s="13" t="s">
        <v>80</v>
      </c>
      <c r="X26" s="9">
        <v>1</v>
      </c>
      <c r="Y26" s="9">
        <f t="shared" si="6"/>
        <v>2.5999999999999996</v>
      </c>
      <c r="Z26" s="18" t="str">
        <f t="shared" si="10"/>
        <v>ACEPTABLE</v>
      </c>
      <c r="AA26" s="9">
        <v>1</v>
      </c>
      <c r="AB26" s="9">
        <v>1</v>
      </c>
      <c r="AC26" s="9">
        <v>0</v>
      </c>
      <c r="AD26" s="9">
        <v>0</v>
      </c>
      <c r="AE26" s="9">
        <v>1</v>
      </c>
      <c r="AF26" s="9">
        <v>1</v>
      </c>
    </row>
    <row r="27" spans="1:32" ht="51" customHeight="1" x14ac:dyDescent="0.2">
      <c r="A27" s="134"/>
      <c r="B27" s="137"/>
      <c r="C27" s="20" t="s">
        <v>0</v>
      </c>
      <c r="D27" s="20" t="s">
        <v>114</v>
      </c>
      <c r="E27" s="40">
        <f t="shared" si="0"/>
        <v>0</v>
      </c>
      <c r="F27" s="40">
        <f t="shared" si="1"/>
        <v>1</v>
      </c>
      <c r="G27" s="40">
        <v>0</v>
      </c>
      <c r="H27" s="17" t="s">
        <v>34</v>
      </c>
      <c r="I27" s="17" t="s">
        <v>36</v>
      </c>
      <c r="J27" s="8" t="s">
        <v>25</v>
      </c>
      <c r="K27" s="6" t="s">
        <v>37</v>
      </c>
      <c r="L27" s="6" t="s">
        <v>71</v>
      </c>
      <c r="M27" s="6" t="s">
        <v>240</v>
      </c>
      <c r="N27" s="9">
        <v>2</v>
      </c>
      <c r="O27" s="15">
        <f t="shared" si="4"/>
        <v>8.0000000000000002E-3</v>
      </c>
      <c r="P27" s="12" t="str">
        <f t="shared" si="5"/>
        <v>1</v>
      </c>
      <c r="Q27" s="9">
        <v>1</v>
      </c>
      <c r="R27" s="9">
        <v>1</v>
      </c>
      <c r="S27" s="9">
        <f t="shared" si="8"/>
        <v>1</v>
      </c>
      <c r="T27" s="12" t="str">
        <f t="shared" si="9"/>
        <v>BAJO</v>
      </c>
      <c r="U27" s="13" t="s">
        <v>91</v>
      </c>
      <c r="V27" s="9" t="s">
        <v>158</v>
      </c>
      <c r="W27" s="13" t="s">
        <v>85</v>
      </c>
      <c r="X27" s="9">
        <v>1</v>
      </c>
      <c r="Y27" s="9">
        <f t="shared" si="6"/>
        <v>1</v>
      </c>
      <c r="Z27" s="18" t="str">
        <f t="shared" si="10"/>
        <v>ACEPTABLE</v>
      </c>
      <c r="AA27" s="9">
        <v>0</v>
      </c>
      <c r="AB27" s="9">
        <v>0</v>
      </c>
      <c r="AC27" s="9">
        <v>0</v>
      </c>
      <c r="AD27" s="9">
        <v>0</v>
      </c>
      <c r="AE27" s="9">
        <v>1</v>
      </c>
      <c r="AF27" s="9">
        <v>1</v>
      </c>
    </row>
    <row r="28" spans="1:32" ht="51" customHeight="1" x14ac:dyDescent="0.2">
      <c r="A28" s="134"/>
      <c r="B28" s="137"/>
      <c r="C28" s="20" t="s">
        <v>0</v>
      </c>
      <c r="D28" s="20" t="s">
        <v>114</v>
      </c>
      <c r="E28" s="40">
        <f t="shared" si="0"/>
        <v>0</v>
      </c>
      <c r="F28" s="40">
        <f t="shared" si="1"/>
        <v>1</v>
      </c>
      <c r="G28" s="40">
        <v>0</v>
      </c>
      <c r="H28" s="17" t="s">
        <v>34</v>
      </c>
      <c r="I28" s="17" t="s">
        <v>36</v>
      </c>
      <c r="J28" s="8" t="s">
        <v>25</v>
      </c>
      <c r="K28" s="6" t="s">
        <v>37</v>
      </c>
      <c r="L28" s="6" t="s">
        <v>72</v>
      </c>
      <c r="M28" s="6" t="s">
        <v>240</v>
      </c>
      <c r="N28" s="9">
        <v>3</v>
      </c>
      <c r="O28" s="15">
        <f t="shared" si="4"/>
        <v>1.2E-2</v>
      </c>
      <c r="P28" s="12" t="str">
        <f t="shared" si="5"/>
        <v>1</v>
      </c>
      <c r="Q28" s="9">
        <v>1</v>
      </c>
      <c r="R28" s="9">
        <v>1</v>
      </c>
      <c r="S28" s="9">
        <f t="shared" si="8"/>
        <v>1</v>
      </c>
      <c r="T28" s="12" t="str">
        <f t="shared" si="9"/>
        <v>BAJO</v>
      </c>
      <c r="U28" s="13" t="s">
        <v>91</v>
      </c>
      <c r="V28" s="9" t="s">
        <v>158</v>
      </c>
      <c r="W28" s="13" t="s">
        <v>85</v>
      </c>
      <c r="X28" s="9">
        <v>1</v>
      </c>
      <c r="Y28" s="9">
        <f t="shared" si="6"/>
        <v>1</v>
      </c>
      <c r="Z28" s="18" t="str">
        <f t="shared" si="10"/>
        <v>ACEPTABLE</v>
      </c>
      <c r="AA28" s="9">
        <v>0</v>
      </c>
      <c r="AB28" s="9">
        <v>0</v>
      </c>
      <c r="AC28" s="9">
        <v>1</v>
      </c>
      <c r="AD28" s="9">
        <v>1</v>
      </c>
      <c r="AE28" s="9">
        <v>0</v>
      </c>
      <c r="AF28" s="9">
        <v>1</v>
      </c>
    </row>
    <row r="29" spans="1:32" ht="71.400000000000006" customHeight="1" x14ac:dyDescent="0.2">
      <c r="A29" s="134"/>
      <c r="B29" s="137"/>
      <c r="C29" s="20" t="s">
        <v>0</v>
      </c>
      <c r="D29" s="20" t="s">
        <v>114</v>
      </c>
      <c r="E29" s="40">
        <f t="shared" si="0"/>
        <v>0</v>
      </c>
      <c r="F29" s="40">
        <f t="shared" si="1"/>
        <v>1</v>
      </c>
      <c r="G29" s="40">
        <v>0</v>
      </c>
      <c r="H29" s="17" t="s">
        <v>34</v>
      </c>
      <c r="I29" s="17" t="s">
        <v>36</v>
      </c>
      <c r="J29" s="8" t="s">
        <v>25</v>
      </c>
      <c r="K29" s="6" t="s">
        <v>38</v>
      </c>
      <c r="L29" s="6" t="s">
        <v>73</v>
      </c>
      <c r="M29" s="6" t="s">
        <v>240</v>
      </c>
      <c r="N29" s="9">
        <v>1</v>
      </c>
      <c r="O29" s="15">
        <f t="shared" si="4"/>
        <v>4.0000000000000001E-3</v>
      </c>
      <c r="P29" s="12" t="str">
        <f t="shared" si="5"/>
        <v>1</v>
      </c>
      <c r="Q29" s="9">
        <v>1</v>
      </c>
      <c r="R29" s="9">
        <v>1</v>
      </c>
      <c r="S29" s="9">
        <f t="shared" si="8"/>
        <v>1</v>
      </c>
      <c r="T29" s="12" t="str">
        <f t="shared" si="9"/>
        <v>BAJO</v>
      </c>
      <c r="U29" s="13" t="s">
        <v>92</v>
      </c>
      <c r="V29" s="9" t="s">
        <v>158</v>
      </c>
      <c r="W29" s="13" t="s">
        <v>85</v>
      </c>
      <c r="X29" s="9">
        <v>1</v>
      </c>
      <c r="Y29" s="9">
        <f t="shared" si="6"/>
        <v>1</v>
      </c>
      <c r="Z29" s="18" t="str">
        <f t="shared" si="10"/>
        <v>ACEPTABLE</v>
      </c>
      <c r="AA29" s="9">
        <v>0</v>
      </c>
      <c r="AB29" s="9">
        <v>0</v>
      </c>
      <c r="AC29" s="9">
        <v>0</v>
      </c>
      <c r="AD29" s="9">
        <v>1</v>
      </c>
      <c r="AE29" s="9">
        <v>1</v>
      </c>
      <c r="AF29" s="9">
        <v>1</v>
      </c>
    </row>
    <row r="30" spans="1:32" ht="61.2" x14ac:dyDescent="0.2">
      <c r="A30" s="134"/>
      <c r="B30" s="137"/>
      <c r="C30" s="20" t="s">
        <v>0</v>
      </c>
      <c r="D30" s="20" t="s">
        <v>114</v>
      </c>
      <c r="E30" s="40">
        <f t="shared" si="0"/>
        <v>1</v>
      </c>
      <c r="F30" s="40">
        <f t="shared" si="1"/>
        <v>0</v>
      </c>
      <c r="G30" s="40">
        <v>0</v>
      </c>
      <c r="H30" s="17" t="s">
        <v>31</v>
      </c>
      <c r="I30" s="17" t="s">
        <v>42</v>
      </c>
      <c r="J30" s="8" t="s">
        <v>25</v>
      </c>
      <c r="K30" s="6" t="s">
        <v>35</v>
      </c>
      <c r="L30" s="6" t="s">
        <v>35</v>
      </c>
      <c r="M30" s="6" t="s">
        <v>237</v>
      </c>
      <c r="N30" s="9">
        <v>250</v>
      </c>
      <c r="O30" s="15">
        <f t="shared" ref="O30:O37" si="11">+N30/250</f>
        <v>1</v>
      </c>
      <c r="P30" s="12" t="str">
        <f t="shared" ref="P30:P37" si="12">IF(O30&lt;=0.15,"1",IF(AND(O30&gt;0.15,O30&lt;0.3),"2",IF(AND(O30&gt;=0.3),"3")))</f>
        <v>3</v>
      </c>
      <c r="Q30" s="9">
        <v>2</v>
      </c>
      <c r="R30" s="9">
        <v>1</v>
      </c>
      <c r="S30" s="9">
        <f>+(P30*0.2)+(Q30*0.5)+(R30*0.3)</f>
        <v>1.9000000000000001</v>
      </c>
      <c r="T30" s="12" t="str">
        <f>IF(S30&lt;=2,"BAJO",IF(AND(S30&gt;2,S30&lt;2.5),"MEDIO",IF(AND(S30&gt;=2.5),"ALTO")))</f>
        <v>BAJO</v>
      </c>
      <c r="U30" s="13" t="s">
        <v>53</v>
      </c>
      <c r="V30" s="9" t="s">
        <v>158</v>
      </c>
      <c r="W30" s="13" t="s">
        <v>54</v>
      </c>
      <c r="X30" s="9">
        <v>1</v>
      </c>
      <c r="Y30" s="9">
        <f>+X30*S30</f>
        <v>1.9000000000000001</v>
      </c>
      <c r="Z30" s="18" t="str">
        <f>IF(Y30&lt;=3,"ACEPTABLE",IF(AND(Y30&gt;3,Y30&lt;6),"MODERADO",IF(AND(Y30&gt;=6),"SIGNIFICATIVO")))</f>
        <v>ACEPTABLE</v>
      </c>
      <c r="AA30" s="9">
        <v>0</v>
      </c>
      <c r="AB30" s="9">
        <v>1</v>
      </c>
      <c r="AC30" s="9">
        <v>0</v>
      </c>
      <c r="AD30" s="9">
        <v>0</v>
      </c>
      <c r="AE30" s="9">
        <v>1</v>
      </c>
      <c r="AF30" s="9">
        <v>1</v>
      </c>
    </row>
    <row r="31" spans="1:32" ht="60.6" x14ac:dyDescent="0.2">
      <c r="A31" s="134"/>
      <c r="B31" s="137"/>
      <c r="C31" s="20" t="s">
        <v>0</v>
      </c>
      <c r="D31" s="20" t="s">
        <v>114</v>
      </c>
      <c r="E31" s="40">
        <f t="shared" si="0"/>
        <v>1</v>
      </c>
      <c r="F31" s="40">
        <f t="shared" si="1"/>
        <v>0</v>
      </c>
      <c r="G31" s="40">
        <v>0</v>
      </c>
      <c r="H31" s="17" t="s">
        <v>31</v>
      </c>
      <c r="I31" s="17" t="s">
        <v>41</v>
      </c>
      <c r="J31" s="8" t="s">
        <v>25</v>
      </c>
      <c r="K31" s="6" t="s">
        <v>129</v>
      </c>
      <c r="L31" s="6" t="s">
        <v>106</v>
      </c>
      <c r="M31" s="6" t="s">
        <v>226</v>
      </c>
      <c r="N31" s="9">
        <v>250</v>
      </c>
      <c r="O31" s="15">
        <f t="shared" si="11"/>
        <v>1</v>
      </c>
      <c r="P31" s="12" t="str">
        <f t="shared" si="12"/>
        <v>3</v>
      </c>
      <c r="Q31" s="9">
        <v>1</v>
      </c>
      <c r="R31" s="9">
        <v>1</v>
      </c>
      <c r="S31" s="9">
        <f>+(P31*0.2)+(Q31*0.5)+(R31*0.3)</f>
        <v>1.4000000000000001</v>
      </c>
      <c r="T31" s="12" t="str">
        <f>IF(S31&lt;=2,"BAJO",IF(AND(S31&gt;2,S31&lt;2.5),"MEDIO",IF(AND(S31&gt;=2.5),"ALTO")))</f>
        <v>BAJO</v>
      </c>
      <c r="U31" s="13" t="s">
        <v>100</v>
      </c>
      <c r="V31" s="9" t="s">
        <v>158</v>
      </c>
      <c r="W31" s="13" t="s">
        <v>97</v>
      </c>
      <c r="X31" s="9">
        <v>2</v>
      </c>
      <c r="Y31" s="9">
        <f>+X31*S31</f>
        <v>2.8000000000000003</v>
      </c>
      <c r="Z31" s="18" t="str">
        <f>IF(Y31&lt;=3,"ACEPTABLE",IF(AND(Y31&gt;3,Y31&lt;6),"MODERADO",IF(AND(Y31&gt;=6),"SIGNIFICATIVO")))</f>
        <v>ACEPTABLE</v>
      </c>
      <c r="AA31" s="9">
        <v>0</v>
      </c>
      <c r="AB31" s="9">
        <v>1</v>
      </c>
      <c r="AC31" s="9">
        <v>1</v>
      </c>
      <c r="AD31" s="9">
        <v>1</v>
      </c>
      <c r="AE31" s="9">
        <v>1</v>
      </c>
      <c r="AF31" s="9">
        <v>1</v>
      </c>
    </row>
    <row r="32" spans="1:32" ht="61.2" x14ac:dyDescent="0.2">
      <c r="A32" s="134"/>
      <c r="B32" s="137"/>
      <c r="C32" s="20" t="s">
        <v>0</v>
      </c>
      <c r="D32" s="20" t="s">
        <v>114</v>
      </c>
      <c r="E32" s="40">
        <f t="shared" si="0"/>
        <v>1</v>
      </c>
      <c r="F32" s="40">
        <f t="shared" si="1"/>
        <v>0</v>
      </c>
      <c r="G32" s="40">
        <v>0</v>
      </c>
      <c r="H32" s="17" t="s">
        <v>61</v>
      </c>
      <c r="I32" s="17" t="s">
        <v>62</v>
      </c>
      <c r="J32" s="8" t="s">
        <v>25</v>
      </c>
      <c r="K32" s="6" t="s">
        <v>129</v>
      </c>
      <c r="L32" s="6" t="s">
        <v>106</v>
      </c>
      <c r="M32" s="6" t="s">
        <v>226</v>
      </c>
      <c r="N32" s="9">
        <v>250</v>
      </c>
      <c r="O32" s="15">
        <f t="shared" si="11"/>
        <v>1</v>
      </c>
      <c r="P32" s="12" t="str">
        <f t="shared" si="12"/>
        <v>3</v>
      </c>
      <c r="Q32" s="9">
        <v>2</v>
      </c>
      <c r="R32" s="9">
        <v>1</v>
      </c>
      <c r="S32" s="9">
        <f>+(P32*0.2)+(Q32*0.5)+(R32*0.3)</f>
        <v>1.9000000000000001</v>
      </c>
      <c r="T32" s="12" t="str">
        <f>IF(S32&lt;=2,"BAJO",IF(AND(S32&gt;2,S32&lt;2.5),"MEDIO",IF(AND(S32&gt;=2.5),"ALTO")))</f>
        <v>BAJO</v>
      </c>
      <c r="U32" s="13" t="s">
        <v>101</v>
      </c>
      <c r="V32" s="9" t="s">
        <v>158</v>
      </c>
      <c r="W32" s="13" t="s">
        <v>79</v>
      </c>
      <c r="X32" s="9">
        <v>1</v>
      </c>
      <c r="Y32" s="9">
        <f>+X32*S32</f>
        <v>1.9000000000000001</v>
      </c>
      <c r="Z32" s="18" t="str">
        <f>IF(Y32&lt;=3,"ACEPTABLE",IF(AND(Y32&gt;3,Y32&lt;6),"MODERADO",IF(AND(Y32&gt;=6),"SIGNIFICATIVO")))</f>
        <v>ACEPTABLE</v>
      </c>
      <c r="AA32" s="9">
        <v>0</v>
      </c>
      <c r="AB32" s="9">
        <v>1</v>
      </c>
      <c r="AC32" s="9">
        <v>0</v>
      </c>
      <c r="AD32" s="9">
        <v>0</v>
      </c>
      <c r="AE32" s="9">
        <v>1</v>
      </c>
      <c r="AF32" s="9">
        <v>1</v>
      </c>
    </row>
    <row r="33" spans="1:32" ht="60.6" x14ac:dyDescent="0.2">
      <c r="A33" s="134"/>
      <c r="B33" s="137"/>
      <c r="C33" s="20" t="s">
        <v>0</v>
      </c>
      <c r="D33" s="20" t="s">
        <v>114</v>
      </c>
      <c r="E33" s="40">
        <f t="shared" si="0"/>
        <v>1</v>
      </c>
      <c r="F33" s="40">
        <f t="shared" si="1"/>
        <v>0</v>
      </c>
      <c r="G33" s="40">
        <v>0</v>
      </c>
      <c r="H33" s="17" t="s">
        <v>61</v>
      </c>
      <c r="I33" s="17" t="s">
        <v>88</v>
      </c>
      <c r="J33" s="8" t="s">
        <v>25</v>
      </c>
      <c r="K33" s="6" t="s">
        <v>64</v>
      </c>
      <c r="L33" s="6" t="s">
        <v>65</v>
      </c>
      <c r="M33" s="6" t="s">
        <v>226</v>
      </c>
      <c r="N33" s="9">
        <v>250</v>
      </c>
      <c r="O33" s="15">
        <f t="shared" si="11"/>
        <v>1</v>
      </c>
      <c r="P33" s="12" t="str">
        <f t="shared" si="12"/>
        <v>3</v>
      </c>
      <c r="Q33" s="9">
        <v>1</v>
      </c>
      <c r="R33" s="9">
        <v>1</v>
      </c>
      <c r="S33" s="9">
        <f>+(P33*0.2)+(Q33*0.5)+(R33*0.3)</f>
        <v>1.4000000000000001</v>
      </c>
      <c r="T33" s="12" t="str">
        <f>IF(S33&lt;=2,"BAJO",IF(AND(S33&gt;2,S33&lt;2.5),"MEDIO",IF(AND(S33&gt;=2.5),"ALTO")))</f>
        <v>BAJO</v>
      </c>
      <c r="U33" s="13" t="s">
        <v>89</v>
      </c>
      <c r="V33" s="9" t="s">
        <v>158</v>
      </c>
      <c r="W33" s="13" t="s">
        <v>84</v>
      </c>
      <c r="X33" s="9">
        <v>1</v>
      </c>
      <c r="Y33" s="9">
        <f>+X33*S33</f>
        <v>1.4000000000000001</v>
      </c>
      <c r="Z33" s="18" t="str">
        <f>IF(Y33&lt;=2,"ACEPTABLE",IF(AND(Y33&gt;2,Y33&lt;6),"MODERADO",IF(AND(Y33&gt;=6),"SIGNIFICATIVO")))</f>
        <v>ACEPTABLE</v>
      </c>
      <c r="AA33" s="9">
        <v>0</v>
      </c>
      <c r="AB33" s="9">
        <v>1</v>
      </c>
      <c r="AC33" s="9">
        <v>0</v>
      </c>
      <c r="AD33" s="9">
        <v>0</v>
      </c>
      <c r="AE33" s="9">
        <v>0</v>
      </c>
      <c r="AF33" s="9">
        <v>1</v>
      </c>
    </row>
    <row r="34" spans="1:32" ht="60.6" x14ac:dyDescent="0.2">
      <c r="A34" s="134"/>
      <c r="B34" s="137"/>
      <c r="C34" s="20" t="s">
        <v>0</v>
      </c>
      <c r="D34" s="20" t="s">
        <v>114</v>
      </c>
      <c r="E34" s="40">
        <f t="shared" si="0"/>
        <v>0</v>
      </c>
      <c r="F34" s="40">
        <f t="shared" si="1"/>
        <v>1</v>
      </c>
      <c r="G34" s="40">
        <v>0</v>
      </c>
      <c r="H34" s="17" t="s">
        <v>110</v>
      </c>
      <c r="I34" s="17" t="s">
        <v>109</v>
      </c>
      <c r="J34" s="8" t="s">
        <v>25</v>
      </c>
      <c r="K34" s="6" t="s">
        <v>111</v>
      </c>
      <c r="L34" s="6" t="s">
        <v>112</v>
      </c>
      <c r="M34" s="6" t="s">
        <v>226</v>
      </c>
      <c r="N34" s="9">
        <v>12</v>
      </c>
      <c r="O34" s="15">
        <f t="shared" si="11"/>
        <v>4.8000000000000001E-2</v>
      </c>
      <c r="P34" s="12" t="str">
        <f t="shared" si="12"/>
        <v>1</v>
      </c>
      <c r="Q34" s="9">
        <v>1</v>
      </c>
      <c r="R34" s="9">
        <v>1</v>
      </c>
      <c r="S34" s="9">
        <f>+(P34*0.2)+(Q34*0.5)+(R34*0.3)</f>
        <v>1</v>
      </c>
      <c r="T34" s="12" t="str">
        <f>IF(S34&lt;=2,"BAJO",IF(AND(S34&gt;2,S34&lt;2.5),"MEDIO",IF(AND(S34&gt;=2.5),"ALTO")))</f>
        <v>BAJO</v>
      </c>
      <c r="U34" s="13" t="s">
        <v>89</v>
      </c>
      <c r="V34" s="9" t="s">
        <v>158</v>
      </c>
      <c r="W34" s="13" t="s">
        <v>113</v>
      </c>
      <c r="X34" s="9">
        <v>2</v>
      </c>
      <c r="Y34" s="9">
        <f>+X34*S34</f>
        <v>2</v>
      </c>
      <c r="Z34" s="18" t="str">
        <f>IF(Y34&lt;=2,"ACEPTABLE",IF(AND(Y34&gt;2,Y34&lt;6),"MODERADO",IF(AND(Y34&gt;=6),"SIGNIFICATIVO")))</f>
        <v>ACEPTABLE</v>
      </c>
      <c r="AA34" s="9">
        <v>0</v>
      </c>
      <c r="AB34" s="9">
        <v>1</v>
      </c>
      <c r="AC34" s="9">
        <v>0</v>
      </c>
      <c r="AD34" s="9">
        <v>0</v>
      </c>
      <c r="AE34" s="9">
        <v>1</v>
      </c>
      <c r="AF34" s="9">
        <v>1</v>
      </c>
    </row>
    <row r="35" spans="1:32" ht="122.4" customHeight="1" x14ac:dyDescent="0.2">
      <c r="A35" s="134"/>
      <c r="B35" s="137"/>
      <c r="C35" s="20" t="s">
        <v>0</v>
      </c>
      <c r="D35" s="20" t="s">
        <v>153</v>
      </c>
      <c r="E35" s="40">
        <f t="shared" ref="E35:E45" si="13">IF(N35&gt;200,1,0)</f>
        <v>1</v>
      </c>
      <c r="F35" s="40">
        <f t="shared" ref="F35:F45" si="14">IF(N35&lt;200,1,0)</f>
        <v>0</v>
      </c>
      <c r="G35" s="40">
        <v>0</v>
      </c>
      <c r="H35" s="17" t="s">
        <v>244</v>
      </c>
      <c r="I35" s="17" t="s">
        <v>245</v>
      </c>
      <c r="J35" s="8" t="s">
        <v>25</v>
      </c>
      <c r="K35" s="6" t="s">
        <v>66</v>
      </c>
      <c r="L35" s="6" t="s">
        <v>243</v>
      </c>
      <c r="M35" s="6" t="s">
        <v>236</v>
      </c>
      <c r="N35" s="9">
        <v>250</v>
      </c>
      <c r="O35" s="15">
        <f t="shared" si="11"/>
        <v>1</v>
      </c>
      <c r="P35" s="12" t="str">
        <f t="shared" si="12"/>
        <v>3</v>
      </c>
      <c r="Q35" s="9">
        <v>1</v>
      </c>
      <c r="R35" s="9">
        <v>2</v>
      </c>
      <c r="S35" s="9">
        <f t="shared" ref="S35:S45" si="15">+(P35*0.2)+(Q35*0.5)+(R35*0.3)</f>
        <v>1.7000000000000002</v>
      </c>
      <c r="T35" s="12" t="str">
        <f t="shared" ref="T35:T45" si="16">IF(S35&lt;=2,"BAJO",IF(AND(S35&gt;2,S35&lt;2.5),"MEDIO",IF(AND(S35&gt;=2.5),"ALTO")))</f>
        <v>BAJO</v>
      </c>
      <c r="U35" s="13" t="s">
        <v>68</v>
      </c>
      <c r="V35" s="9" t="s">
        <v>158</v>
      </c>
      <c r="W35" s="13" t="s">
        <v>84</v>
      </c>
      <c r="X35" s="9">
        <v>1</v>
      </c>
      <c r="Y35" s="9">
        <f t="shared" ref="Y35:Y45" si="17">+X35*S35</f>
        <v>1.7000000000000002</v>
      </c>
      <c r="Z35" s="18" t="str">
        <f t="shared" ref="Z35:Z45" si="18">IF(Y35&lt;=3,"ACEPTABLE",IF(AND(Y35&gt;3,Y35&lt;6),"MODERADO",IF(AND(Y35&gt;=6),"SIGNIFICATIVO")))</f>
        <v>ACEPTABLE</v>
      </c>
      <c r="AA35" s="9">
        <v>0</v>
      </c>
      <c r="AB35" s="9">
        <v>1</v>
      </c>
      <c r="AC35" s="9">
        <v>0</v>
      </c>
      <c r="AD35" s="9">
        <v>0</v>
      </c>
      <c r="AE35" s="9">
        <v>0</v>
      </c>
      <c r="AF35" s="9">
        <v>0</v>
      </c>
    </row>
    <row r="36" spans="1:32" ht="60.6" x14ac:dyDescent="0.2">
      <c r="A36" s="134"/>
      <c r="B36" s="137"/>
      <c r="C36" s="20" t="s">
        <v>0</v>
      </c>
      <c r="D36" s="20" t="s">
        <v>249</v>
      </c>
      <c r="E36" s="40">
        <f t="shared" si="13"/>
        <v>0</v>
      </c>
      <c r="F36" s="40">
        <f t="shared" si="14"/>
        <v>1</v>
      </c>
      <c r="G36" s="40">
        <v>0</v>
      </c>
      <c r="H36" s="17" t="s">
        <v>248</v>
      </c>
      <c r="I36" s="17" t="s">
        <v>250</v>
      </c>
      <c r="J36" s="8" t="s">
        <v>25</v>
      </c>
      <c r="K36" s="6" t="s">
        <v>246</v>
      </c>
      <c r="L36" s="6" t="s">
        <v>250</v>
      </c>
      <c r="M36" s="6" t="s">
        <v>236</v>
      </c>
      <c r="N36" s="9">
        <v>5</v>
      </c>
      <c r="O36" s="15">
        <f t="shared" si="11"/>
        <v>0.02</v>
      </c>
      <c r="P36" s="12" t="str">
        <f t="shared" si="12"/>
        <v>1</v>
      </c>
      <c r="Q36" s="9">
        <v>2</v>
      </c>
      <c r="R36" s="9">
        <v>3</v>
      </c>
      <c r="S36" s="9">
        <f t="shared" si="15"/>
        <v>2.0999999999999996</v>
      </c>
      <c r="T36" s="12" t="str">
        <f t="shared" si="16"/>
        <v>MEDIO</v>
      </c>
      <c r="U36" s="13" t="s">
        <v>68</v>
      </c>
      <c r="V36" s="9" t="s">
        <v>158</v>
      </c>
      <c r="W36" s="13" t="s">
        <v>84</v>
      </c>
      <c r="X36" s="9">
        <v>1</v>
      </c>
      <c r="Y36" s="9">
        <f t="shared" si="17"/>
        <v>2.0999999999999996</v>
      </c>
      <c r="Z36" s="18" t="str">
        <f t="shared" si="18"/>
        <v>ACEPTABLE</v>
      </c>
      <c r="AA36" s="9">
        <v>0</v>
      </c>
      <c r="AB36" s="9">
        <v>1</v>
      </c>
      <c r="AC36" s="9">
        <v>0</v>
      </c>
      <c r="AD36" s="9">
        <v>0</v>
      </c>
      <c r="AE36" s="9">
        <v>0</v>
      </c>
      <c r="AF36" s="9">
        <v>0</v>
      </c>
    </row>
    <row r="37" spans="1:32" ht="60.6" x14ac:dyDescent="0.2">
      <c r="A37" s="134"/>
      <c r="B37" s="137"/>
      <c r="C37" s="20" t="s">
        <v>0</v>
      </c>
      <c r="D37" s="20" t="s">
        <v>249</v>
      </c>
      <c r="E37" s="40">
        <f t="shared" si="13"/>
        <v>0</v>
      </c>
      <c r="F37" s="40">
        <f t="shared" si="14"/>
        <v>1</v>
      </c>
      <c r="G37" s="40">
        <v>0</v>
      </c>
      <c r="H37" s="17" t="s">
        <v>251</v>
      </c>
      <c r="I37" s="17" t="s">
        <v>250</v>
      </c>
      <c r="J37" s="8" t="s">
        <v>25</v>
      </c>
      <c r="K37" s="6" t="s">
        <v>246</v>
      </c>
      <c r="L37" s="6" t="s">
        <v>250</v>
      </c>
      <c r="M37" s="6" t="s">
        <v>236</v>
      </c>
      <c r="N37" s="9">
        <v>104</v>
      </c>
      <c r="O37" s="15">
        <f t="shared" si="11"/>
        <v>0.41599999999999998</v>
      </c>
      <c r="P37" s="12" t="str">
        <f t="shared" si="12"/>
        <v>3</v>
      </c>
      <c r="Q37" s="9">
        <v>2</v>
      </c>
      <c r="R37" s="9">
        <v>2</v>
      </c>
      <c r="S37" s="9">
        <f t="shared" si="15"/>
        <v>2.2000000000000002</v>
      </c>
      <c r="T37" s="12" t="str">
        <f t="shared" si="16"/>
        <v>MEDIO</v>
      </c>
      <c r="U37" s="13" t="s">
        <v>68</v>
      </c>
      <c r="V37" s="9" t="s">
        <v>158</v>
      </c>
      <c r="W37" s="13" t="s">
        <v>84</v>
      </c>
      <c r="X37" s="9">
        <v>1</v>
      </c>
      <c r="Y37" s="9">
        <f t="shared" si="17"/>
        <v>2.2000000000000002</v>
      </c>
      <c r="Z37" s="18" t="str">
        <f t="shared" si="18"/>
        <v>ACEPTABLE</v>
      </c>
      <c r="AA37" s="9">
        <v>0</v>
      </c>
      <c r="AB37" s="9">
        <v>1</v>
      </c>
      <c r="AC37" s="9">
        <v>0</v>
      </c>
      <c r="AD37" s="9">
        <v>0</v>
      </c>
      <c r="AE37" s="9">
        <v>0</v>
      </c>
      <c r="AF37" s="9">
        <v>0</v>
      </c>
    </row>
    <row r="38" spans="1:32" ht="61.2" x14ac:dyDescent="0.2">
      <c r="A38" s="134"/>
      <c r="B38" s="137"/>
      <c r="C38" s="20" t="s">
        <v>0</v>
      </c>
      <c r="D38" s="20" t="s">
        <v>249</v>
      </c>
      <c r="E38" s="40">
        <f t="shared" si="13"/>
        <v>0</v>
      </c>
      <c r="F38" s="40">
        <f t="shared" si="14"/>
        <v>1</v>
      </c>
      <c r="G38" s="40">
        <v>0</v>
      </c>
      <c r="H38" s="17" t="s">
        <v>252</v>
      </c>
      <c r="I38" s="17" t="s">
        <v>247</v>
      </c>
      <c r="J38" s="8" t="s">
        <v>25</v>
      </c>
      <c r="K38" s="6" t="s">
        <v>263</v>
      </c>
      <c r="L38" s="6" t="s">
        <v>271</v>
      </c>
      <c r="M38" s="6" t="s">
        <v>236</v>
      </c>
      <c r="N38" s="9">
        <v>1</v>
      </c>
      <c r="O38" s="15">
        <f t="shared" ref="O38:O45" si="19">+N38/250</f>
        <v>4.0000000000000001E-3</v>
      </c>
      <c r="P38" s="12" t="str">
        <f t="shared" ref="P38:P45" si="20">IF(O38&lt;=0.15,"1",IF(AND(O38&gt;0.15,O38&lt;0.3),"2",IF(AND(O38&gt;=0.3),"3")))</f>
        <v>1</v>
      </c>
      <c r="Q38" s="9">
        <v>2</v>
      </c>
      <c r="R38" s="9">
        <v>2</v>
      </c>
      <c r="S38" s="9">
        <f t="shared" si="15"/>
        <v>1.7999999999999998</v>
      </c>
      <c r="T38" s="12" t="str">
        <f t="shared" si="16"/>
        <v>BAJO</v>
      </c>
      <c r="U38" s="13" t="s">
        <v>68</v>
      </c>
      <c r="V38" s="9" t="s">
        <v>158</v>
      </c>
      <c r="W38" s="13" t="s">
        <v>84</v>
      </c>
      <c r="X38" s="9">
        <v>1</v>
      </c>
      <c r="Y38" s="9">
        <f t="shared" si="17"/>
        <v>1.7999999999999998</v>
      </c>
      <c r="Z38" s="18" t="str">
        <f t="shared" si="18"/>
        <v>ACEPTABLE</v>
      </c>
      <c r="AA38" s="9">
        <v>0</v>
      </c>
      <c r="AB38" s="9">
        <v>1</v>
      </c>
      <c r="AC38" s="9">
        <v>0</v>
      </c>
      <c r="AD38" s="9">
        <v>0</v>
      </c>
      <c r="AE38" s="9">
        <v>0</v>
      </c>
      <c r="AF38" s="9">
        <v>0</v>
      </c>
    </row>
    <row r="39" spans="1:32" ht="91.8" x14ac:dyDescent="0.2">
      <c r="A39" s="134"/>
      <c r="B39" s="137"/>
      <c r="C39" s="20" t="s">
        <v>24</v>
      </c>
      <c r="D39" s="20" t="s">
        <v>154</v>
      </c>
      <c r="E39" s="40">
        <f t="shared" si="13"/>
        <v>1</v>
      </c>
      <c r="F39" s="40">
        <f t="shared" si="14"/>
        <v>0</v>
      </c>
      <c r="G39" s="40">
        <v>0</v>
      </c>
      <c r="H39" s="17" t="s">
        <v>253</v>
      </c>
      <c r="I39" s="17" t="s">
        <v>247</v>
      </c>
      <c r="J39" s="8" t="s">
        <v>25</v>
      </c>
      <c r="K39" s="6" t="s">
        <v>264</v>
      </c>
      <c r="L39" s="6" t="s">
        <v>272</v>
      </c>
      <c r="M39" s="6" t="s">
        <v>236</v>
      </c>
      <c r="N39" s="9">
        <v>250</v>
      </c>
      <c r="O39" s="15">
        <f t="shared" si="19"/>
        <v>1</v>
      </c>
      <c r="P39" s="12" t="str">
        <f t="shared" si="20"/>
        <v>3</v>
      </c>
      <c r="Q39" s="9">
        <v>2</v>
      </c>
      <c r="R39" s="9">
        <v>2</v>
      </c>
      <c r="S39" s="9">
        <f t="shared" si="15"/>
        <v>2.2000000000000002</v>
      </c>
      <c r="T39" s="12" t="str">
        <f t="shared" si="16"/>
        <v>MEDIO</v>
      </c>
      <c r="U39" s="13" t="s">
        <v>68</v>
      </c>
      <c r="V39" s="9" t="s">
        <v>158</v>
      </c>
      <c r="W39" s="13" t="s">
        <v>84</v>
      </c>
      <c r="X39" s="9">
        <v>1</v>
      </c>
      <c r="Y39" s="9">
        <f t="shared" si="17"/>
        <v>2.2000000000000002</v>
      </c>
      <c r="Z39" s="18" t="str">
        <f t="shared" si="18"/>
        <v>ACEPTABLE</v>
      </c>
      <c r="AA39" s="9">
        <v>0</v>
      </c>
      <c r="AB39" s="9">
        <v>1</v>
      </c>
      <c r="AC39" s="9">
        <v>0</v>
      </c>
      <c r="AD39" s="9">
        <v>0</v>
      </c>
      <c r="AE39" s="9">
        <v>0</v>
      </c>
      <c r="AF39" s="9">
        <v>0</v>
      </c>
    </row>
    <row r="40" spans="1:32" ht="51" customHeight="1" x14ac:dyDescent="0.2">
      <c r="A40" s="134"/>
      <c r="B40" s="137"/>
      <c r="C40" s="20" t="s">
        <v>24</v>
      </c>
      <c r="D40" s="20" t="s">
        <v>154</v>
      </c>
      <c r="E40" s="40">
        <f t="shared" si="13"/>
        <v>0</v>
      </c>
      <c r="F40" s="40">
        <f t="shared" si="14"/>
        <v>1</v>
      </c>
      <c r="G40" s="40">
        <v>0</v>
      </c>
      <c r="H40" s="17" t="s">
        <v>254</v>
      </c>
      <c r="I40" s="17" t="s">
        <v>247</v>
      </c>
      <c r="J40" s="8" t="s">
        <v>25</v>
      </c>
      <c r="K40" s="6" t="s">
        <v>265</v>
      </c>
      <c r="L40" s="6" t="s">
        <v>246</v>
      </c>
      <c r="M40" s="6" t="s">
        <v>236</v>
      </c>
      <c r="N40" s="9">
        <v>10</v>
      </c>
      <c r="O40" s="15">
        <f t="shared" si="19"/>
        <v>0.04</v>
      </c>
      <c r="P40" s="12" t="str">
        <f t="shared" si="20"/>
        <v>1</v>
      </c>
      <c r="Q40" s="9">
        <v>2</v>
      </c>
      <c r="R40" s="9">
        <v>2</v>
      </c>
      <c r="S40" s="9">
        <f t="shared" si="15"/>
        <v>1.7999999999999998</v>
      </c>
      <c r="T40" s="12" t="str">
        <f t="shared" si="16"/>
        <v>BAJO</v>
      </c>
      <c r="U40" s="13" t="s">
        <v>68</v>
      </c>
      <c r="V40" s="9" t="s">
        <v>158</v>
      </c>
      <c r="W40" s="13" t="s">
        <v>84</v>
      </c>
      <c r="X40" s="9">
        <v>1</v>
      </c>
      <c r="Y40" s="9">
        <f t="shared" si="17"/>
        <v>1.7999999999999998</v>
      </c>
      <c r="Z40" s="18" t="str">
        <f t="shared" si="18"/>
        <v>ACEPTABLE</v>
      </c>
      <c r="AA40" s="9">
        <v>0</v>
      </c>
      <c r="AB40" s="9">
        <v>1</v>
      </c>
      <c r="AC40" s="9">
        <v>0</v>
      </c>
      <c r="AD40" s="9">
        <v>0</v>
      </c>
      <c r="AE40" s="9">
        <v>0</v>
      </c>
      <c r="AF40" s="9">
        <v>0</v>
      </c>
    </row>
    <row r="41" spans="1:32" ht="61.2" x14ac:dyDescent="0.2">
      <c r="A41" s="134"/>
      <c r="B41" s="137"/>
      <c r="C41" s="20" t="s">
        <v>24</v>
      </c>
      <c r="D41" s="20" t="s">
        <v>154</v>
      </c>
      <c r="E41" s="40">
        <f t="shared" si="13"/>
        <v>1</v>
      </c>
      <c r="F41" s="40">
        <f t="shared" si="14"/>
        <v>0</v>
      </c>
      <c r="G41" s="40">
        <v>0</v>
      </c>
      <c r="H41" s="17" t="s">
        <v>255</v>
      </c>
      <c r="I41" s="17" t="s">
        <v>260</v>
      </c>
      <c r="J41" s="8" t="s">
        <v>25</v>
      </c>
      <c r="K41" s="6" t="s">
        <v>266</v>
      </c>
      <c r="L41" s="6" t="s">
        <v>272</v>
      </c>
      <c r="M41" s="6" t="s">
        <v>236</v>
      </c>
      <c r="N41" s="9">
        <v>250</v>
      </c>
      <c r="O41" s="15">
        <f t="shared" si="19"/>
        <v>1</v>
      </c>
      <c r="P41" s="12" t="str">
        <f t="shared" si="20"/>
        <v>3</v>
      </c>
      <c r="Q41" s="9">
        <v>2</v>
      </c>
      <c r="R41" s="9">
        <v>2</v>
      </c>
      <c r="S41" s="9">
        <f t="shared" si="15"/>
        <v>2.2000000000000002</v>
      </c>
      <c r="T41" s="12" t="str">
        <f t="shared" si="16"/>
        <v>MEDIO</v>
      </c>
      <c r="U41" s="13" t="s">
        <v>68</v>
      </c>
      <c r="V41" s="9" t="s">
        <v>158</v>
      </c>
      <c r="W41" s="13" t="s">
        <v>84</v>
      </c>
      <c r="X41" s="9">
        <v>1</v>
      </c>
      <c r="Y41" s="9">
        <f t="shared" si="17"/>
        <v>2.2000000000000002</v>
      </c>
      <c r="Z41" s="18" t="str">
        <f t="shared" si="18"/>
        <v>ACEPTABLE</v>
      </c>
      <c r="AA41" s="9">
        <v>0</v>
      </c>
      <c r="AB41" s="9">
        <v>1</v>
      </c>
      <c r="AC41" s="9">
        <v>0</v>
      </c>
      <c r="AD41" s="9">
        <v>0</v>
      </c>
      <c r="AE41" s="9">
        <v>0</v>
      </c>
      <c r="AF41" s="9">
        <v>0</v>
      </c>
    </row>
    <row r="42" spans="1:32" ht="60.6" x14ac:dyDescent="0.2">
      <c r="A42" s="134"/>
      <c r="B42" s="137"/>
      <c r="C42" s="20" t="s">
        <v>0</v>
      </c>
      <c r="D42" s="20" t="s">
        <v>249</v>
      </c>
      <c r="E42" s="40">
        <f t="shared" si="13"/>
        <v>1</v>
      </c>
      <c r="F42" s="40">
        <f t="shared" si="14"/>
        <v>0</v>
      </c>
      <c r="G42" s="40">
        <v>0</v>
      </c>
      <c r="H42" s="17" t="s">
        <v>256</v>
      </c>
      <c r="I42" s="17" t="s">
        <v>247</v>
      </c>
      <c r="J42" s="8" t="s">
        <v>25</v>
      </c>
      <c r="K42" s="6" t="s">
        <v>267</v>
      </c>
      <c r="L42" s="6" t="s">
        <v>271</v>
      </c>
      <c r="M42" s="6" t="s">
        <v>236</v>
      </c>
      <c r="N42" s="9">
        <v>250</v>
      </c>
      <c r="O42" s="15">
        <f t="shared" si="19"/>
        <v>1</v>
      </c>
      <c r="P42" s="12" t="str">
        <f t="shared" si="20"/>
        <v>3</v>
      </c>
      <c r="Q42" s="9">
        <v>2</v>
      </c>
      <c r="R42" s="9">
        <v>2</v>
      </c>
      <c r="S42" s="9">
        <f t="shared" si="15"/>
        <v>2.2000000000000002</v>
      </c>
      <c r="T42" s="12" t="str">
        <f t="shared" si="16"/>
        <v>MEDIO</v>
      </c>
      <c r="U42" s="13" t="s">
        <v>68</v>
      </c>
      <c r="V42" s="9" t="s">
        <v>158</v>
      </c>
      <c r="W42" s="13" t="s">
        <v>84</v>
      </c>
      <c r="X42" s="9">
        <v>1</v>
      </c>
      <c r="Y42" s="9">
        <f t="shared" si="17"/>
        <v>2.2000000000000002</v>
      </c>
      <c r="Z42" s="18" t="str">
        <f t="shared" si="18"/>
        <v>ACEPTABLE</v>
      </c>
      <c r="AA42" s="9">
        <v>0</v>
      </c>
      <c r="AB42" s="9">
        <v>1</v>
      </c>
      <c r="AC42" s="9">
        <v>0</v>
      </c>
      <c r="AD42" s="9">
        <v>0</v>
      </c>
      <c r="AE42" s="9">
        <v>0</v>
      </c>
      <c r="AF42" s="9">
        <v>0</v>
      </c>
    </row>
    <row r="43" spans="1:32" ht="60.6" x14ac:dyDescent="0.2">
      <c r="A43" s="134"/>
      <c r="B43" s="137"/>
      <c r="C43" s="20" t="s">
        <v>24</v>
      </c>
      <c r="D43" s="20" t="s">
        <v>262</v>
      </c>
      <c r="E43" s="40">
        <f t="shared" si="13"/>
        <v>0</v>
      </c>
      <c r="F43" s="40">
        <f t="shared" si="14"/>
        <v>1</v>
      </c>
      <c r="G43" s="40">
        <v>0</v>
      </c>
      <c r="H43" s="17" t="s">
        <v>257</v>
      </c>
      <c r="I43" s="17" t="s">
        <v>247</v>
      </c>
      <c r="J43" s="8" t="s">
        <v>25</v>
      </c>
      <c r="K43" s="6" t="s">
        <v>268</v>
      </c>
      <c r="L43" s="6" t="s">
        <v>271</v>
      </c>
      <c r="M43" s="6" t="s">
        <v>236</v>
      </c>
      <c r="N43" s="9">
        <v>25</v>
      </c>
      <c r="O43" s="15">
        <f t="shared" si="19"/>
        <v>0.1</v>
      </c>
      <c r="P43" s="12" t="str">
        <f t="shared" si="20"/>
        <v>1</v>
      </c>
      <c r="Q43" s="9">
        <v>2</v>
      </c>
      <c r="R43" s="9">
        <v>2</v>
      </c>
      <c r="S43" s="9">
        <f t="shared" si="15"/>
        <v>1.7999999999999998</v>
      </c>
      <c r="T43" s="12" t="str">
        <f t="shared" si="16"/>
        <v>BAJO</v>
      </c>
      <c r="U43" s="13" t="s">
        <v>68</v>
      </c>
      <c r="V43" s="9" t="s">
        <v>158</v>
      </c>
      <c r="W43" s="13" t="s">
        <v>84</v>
      </c>
      <c r="X43" s="9">
        <v>1</v>
      </c>
      <c r="Y43" s="9">
        <f t="shared" si="17"/>
        <v>1.7999999999999998</v>
      </c>
      <c r="Z43" s="18" t="str">
        <f t="shared" si="18"/>
        <v>ACEPTABLE</v>
      </c>
      <c r="AA43" s="9">
        <v>0</v>
      </c>
      <c r="AB43" s="9">
        <v>1</v>
      </c>
      <c r="AC43" s="9">
        <v>0</v>
      </c>
      <c r="AD43" s="9">
        <v>0</v>
      </c>
      <c r="AE43" s="9">
        <v>0</v>
      </c>
      <c r="AF43" s="9">
        <v>0</v>
      </c>
    </row>
    <row r="44" spans="1:32" ht="81.599999999999994" x14ac:dyDescent="0.2">
      <c r="A44" s="134"/>
      <c r="B44" s="137"/>
      <c r="C44" s="20" t="s">
        <v>0</v>
      </c>
      <c r="D44" s="20" t="s">
        <v>249</v>
      </c>
      <c r="E44" s="40">
        <f t="shared" si="13"/>
        <v>0</v>
      </c>
      <c r="F44" s="40">
        <f t="shared" si="14"/>
        <v>1</v>
      </c>
      <c r="G44" s="40">
        <v>0</v>
      </c>
      <c r="H44" s="17" t="s">
        <v>258</v>
      </c>
      <c r="I44" s="17" t="s">
        <v>261</v>
      </c>
      <c r="J44" s="8" t="s">
        <v>25</v>
      </c>
      <c r="K44" s="6" t="s">
        <v>269</v>
      </c>
      <c r="L44" s="6" t="s">
        <v>271</v>
      </c>
      <c r="M44" s="6" t="s">
        <v>236</v>
      </c>
      <c r="N44" s="9">
        <v>1</v>
      </c>
      <c r="O44" s="15">
        <f t="shared" si="19"/>
        <v>4.0000000000000001E-3</v>
      </c>
      <c r="P44" s="12" t="str">
        <f t="shared" si="20"/>
        <v>1</v>
      </c>
      <c r="Q44" s="9">
        <v>2</v>
      </c>
      <c r="R44" s="9">
        <v>2</v>
      </c>
      <c r="S44" s="9">
        <f t="shared" si="15"/>
        <v>1.7999999999999998</v>
      </c>
      <c r="T44" s="12" t="str">
        <f t="shared" si="16"/>
        <v>BAJO</v>
      </c>
      <c r="U44" s="13" t="s">
        <v>68</v>
      </c>
      <c r="V44" s="9" t="s">
        <v>158</v>
      </c>
      <c r="W44" s="13" t="s">
        <v>84</v>
      </c>
      <c r="X44" s="9">
        <v>1</v>
      </c>
      <c r="Y44" s="9">
        <f t="shared" si="17"/>
        <v>1.7999999999999998</v>
      </c>
      <c r="Z44" s="18" t="str">
        <f t="shared" si="18"/>
        <v>ACEPTABLE</v>
      </c>
      <c r="AA44" s="9">
        <v>0</v>
      </c>
      <c r="AB44" s="9">
        <v>1</v>
      </c>
      <c r="AC44" s="9">
        <v>0</v>
      </c>
      <c r="AD44" s="9">
        <v>0</v>
      </c>
      <c r="AE44" s="9">
        <v>0</v>
      </c>
      <c r="AF44" s="9">
        <v>0</v>
      </c>
    </row>
    <row r="45" spans="1:32" ht="60.6" x14ac:dyDescent="0.2">
      <c r="A45" s="134"/>
      <c r="B45" s="137"/>
      <c r="C45" s="20" t="s">
        <v>24</v>
      </c>
      <c r="D45" s="20" t="s">
        <v>262</v>
      </c>
      <c r="E45" s="40">
        <f t="shared" si="13"/>
        <v>0</v>
      </c>
      <c r="F45" s="40">
        <f t="shared" si="14"/>
        <v>1</v>
      </c>
      <c r="G45" s="40">
        <v>0</v>
      </c>
      <c r="H45" s="17" t="s">
        <v>259</v>
      </c>
      <c r="I45" s="17" t="s">
        <v>247</v>
      </c>
      <c r="J45" s="8" t="s">
        <v>25</v>
      </c>
      <c r="K45" s="6" t="s">
        <v>270</v>
      </c>
      <c r="L45" s="6" t="s">
        <v>271</v>
      </c>
      <c r="M45" s="6" t="s">
        <v>236</v>
      </c>
      <c r="N45" s="9">
        <v>25</v>
      </c>
      <c r="O45" s="15">
        <f t="shared" si="19"/>
        <v>0.1</v>
      </c>
      <c r="P45" s="12" t="str">
        <f t="shared" si="20"/>
        <v>1</v>
      </c>
      <c r="Q45" s="9">
        <v>2</v>
      </c>
      <c r="R45" s="9">
        <v>2</v>
      </c>
      <c r="S45" s="9">
        <f t="shared" si="15"/>
        <v>1.7999999999999998</v>
      </c>
      <c r="T45" s="12" t="str">
        <f t="shared" si="16"/>
        <v>BAJO</v>
      </c>
      <c r="U45" s="13" t="s">
        <v>68</v>
      </c>
      <c r="V45" s="9" t="s">
        <v>158</v>
      </c>
      <c r="W45" s="13" t="s">
        <v>84</v>
      </c>
      <c r="X45" s="9">
        <v>1</v>
      </c>
      <c r="Y45" s="9">
        <f t="shared" si="17"/>
        <v>1.7999999999999998</v>
      </c>
      <c r="Z45" s="18" t="str">
        <f t="shared" si="18"/>
        <v>ACEPTABLE</v>
      </c>
      <c r="AA45" s="9">
        <v>0</v>
      </c>
      <c r="AB45" s="9">
        <v>1</v>
      </c>
      <c r="AC45" s="9">
        <v>0</v>
      </c>
      <c r="AD45" s="9">
        <v>0</v>
      </c>
      <c r="AE45" s="9">
        <v>0</v>
      </c>
      <c r="AF45" s="9">
        <v>0</v>
      </c>
    </row>
  </sheetData>
  <mergeCells count="48">
    <mergeCell ref="A10:A45"/>
    <mergeCell ref="B10:B45"/>
    <mergeCell ref="F7:F8"/>
    <mergeCell ref="G7:G8"/>
    <mergeCell ref="S7:S8"/>
    <mergeCell ref="D6:D8"/>
    <mergeCell ref="N6:T6"/>
    <mergeCell ref="E7:E8"/>
    <mergeCell ref="H7:H8"/>
    <mergeCell ref="I7:I8"/>
    <mergeCell ref="J7:K7"/>
    <mergeCell ref="L7:L8"/>
    <mergeCell ref="R7:R8"/>
    <mergeCell ref="N7:P7"/>
    <mergeCell ref="Q7:Q8"/>
    <mergeCell ref="M7:M8"/>
    <mergeCell ref="A1:A3"/>
    <mergeCell ref="A5:G5"/>
    <mergeCell ref="H6:I6"/>
    <mergeCell ref="H5:T5"/>
    <mergeCell ref="U5:Z5"/>
    <mergeCell ref="B1:Z1"/>
    <mergeCell ref="B2:Z3"/>
    <mergeCell ref="A6:A8"/>
    <mergeCell ref="B6:B8"/>
    <mergeCell ref="J6:M6"/>
    <mergeCell ref="C6:C8"/>
    <mergeCell ref="W7:W8"/>
    <mergeCell ref="E6:G6"/>
    <mergeCell ref="T7:T8"/>
    <mergeCell ref="U6:Y6"/>
    <mergeCell ref="Z6:Z8"/>
    <mergeCell ref="AE7:AE8"/>
    <mergeCell ref="AF7:AF8"/>
    <mergeCell ref="U7:V7"/>
    <mergeCell ref="AD7:AD8"/>
    <mergeCell ref="AC7:AC8"/>
    <mergeCell ref="X7:X8"/>
    <mergeCell ref="Y7:Y8"/>
    <mergeCell ref="AA7:AA8"/>
    <mergeCell ref="AB7:AB8"/>
    <mergeCell ref="AD1:AF1"/>
    <mergeCell ref="AD2:AF2"/>
    <mergeCell ref="AD3:AF3"/>
    <mergeCell ref="AA5:AF6"/>
    <mergeCell ref="AA1:AC1"/>
    <mergeCell ref="AA2:AC2"/>
    <mergeCell ref="AA3:AC3"/>
  </mergeCells>
  <phoneticPr fontId="11" type="noConversion"/>
  <conditionalFormatting sqref="T10:T45">
    <cfRule type="cellIs" dxfId="175" priority="8" stopIfTrue="1" operator="equal">
      <formula>"ALTO"</formula>
    </cfRule>
    <cfRule type="cellIs" dxfId="174" priority="9" stopIfTrue="1" operator="equal">
      <formula>"MEDIO"</formula>
    </cfRule>
    <cfRule type="cellIs" dxfId="173" priority="10" stopIfTrue="1" operator="equal">
      <formula>"BAJO"</formula>
    </cfRule>
  </conditionalFormatting>
  <conditionalFormatting sqref="P10:P45">
    <cfRule type="cellIs" dxfId="172" priority="4" operator="greaterThan">
      <formula>0</formula>
    </cfRule>
    <cfRule type="cellIs" dxfId="171" priority="5" stopIfTrue="1" operator="equal">
      <formula>"ALTO"</formula>
    </cfRule>
    <cfRule type="cellIs" dxfId="170" priority="6" stopIfTrue="1" operator="equal">
      <formula>"MEDIO"</formula>
    </cfRule>
    <cfRule type="cellIs" dxfId="169" priority="7" stopIfTrue="1" operator="equal">
      <formula>"BAJO"</formula>
    </cfRule>
  </conditionalFormatting>
  <conditionalFormatting sqref="Z10:Z45">
    <cfRule type="cellIs" dxfId="168" priority="1" stopIfTrue="1" operator="equal">
      <formula>"SIGNIFICATIVO"</formula>
    </cfRule>
    <cfRule type="cellIs" dxfId="167" priority="2" stopIfTrue="1" operator="equal">
      <formula>"MODERADO"</formula>
    </cfRule>
    <cfRule type="cellIs" dxfId="166" priority="3" stopIfTrue="1" operator="equal">
      <formula>"ACEPTABLE"</formula>
    </cfRule>
  </conditionalFormatting>
  <printOptions horizontalCentered="1"/>
  <pageMargins left="0" right="0" top="0.39370078740157483" bottom="0.39370078740157483" header="0" footer="0"/>
  <pageSetup paperSize="14" scale="37" fitToHeight="100" orientation="landscape" horizontalDpi="300" verticalDpi="300" r:id="rId1"/>
  <headerFooter alignWithMargins="0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ECV!$B$4:$B$8</xm:f>
          </x14:formula1>
          <xm:sqref>M1:M1048576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4"/>
  <dimension ref="A1:AF32"/>
  <sheetViews>
    <sheetView zoomScale="110" zoomScaleNormal="110" workbookViewId="0">
      <selection activeCell="H10" sqref="H10:H32"/>
    </sheetView>
  </sheetViews>
  <sheetFormatPr baseColWidth="10" defaultColWidth="11.44140625" defaultRowHeight="10.199999999999999" x14ac:dyDescent="0.2"/>
  <cols>
    <col min="1" max="1" width="19.88671875" style="1" customWidth="1"/>
    <col min="2" max="2" width="23.6640625" style="1" customWidth="1"/>
    <col min="3" max="3" width="17" style="1" bestFit="1" customWidth="1"/>
    <col min="4" max="4" width="30.5546875" style="1" customWidth="1"/>
    <col min="5" max="7" width="4.88671875" style="2" customWidth="1"/>
    <col min="8" max="8" width="22.109375" style="1" bestFit="1" customWidth="1"/>
    <col min="9" max="9" width="29.88671875" style="1" bestFit="1" customWidth="1"/>
    <col min="10" max="10" width="11.33203125" style="1" bestFit="1" customWidth="1"/>
    <col min="11" max="11" width="24.33203125" style="1" bestFit="1" customWidth="1"/>
    <col min="12" max="13" width="16.33203125" style="1" customWidth="1"/>
    <col min="14" max="14" width="12.109375" style="1" bestFit="1" customWidth="1"/>
    <col min="15" max="15" width="7.44140625" style="29" bestFit="1" customWidth="1"/>
    <col min="16" max="16" width="9.6640625" style="1" bestFit="1" customWidth="1"/>
    <col min="17" max="17" width="15.6640625" style="1" bestFit="1" customWidth="1"/>
    <col min="18" max="18" width="10.88671875" style="1" bestFit="1" customWidth="1"/>
    <col min="19" max="19" width="15.88671875" style="1" bestFit="1" customWidth="1"/>
    <col min="20" max="20" width="15.6640625" style="1" bestFit="1" customWidth="1"/>
    <col min="21" max="21" width="17.5546875" style="1" customWidth="1"/>
    <col min="22" max="22" width="15.6640625" style="1" customWidth="1"/>
    <col min="23" max="23" width="16.6640625" style="1" customWidth="1"/>
    <col min="24" max="25" width="9.5546875" style="1" customWidth="1"/>
    <col min="26" max="26" width="15.88671875" style="1" bestFit="1" customWidth="1"/>
    <col min="27" max="32" width="6.88671875" style="1" customWidth="1"/>
    <col min="33" max="16384" width="11.44140625" style="1"/>
  </cols>
  <sheetData>
    <row r="1" spans="1:32" s="30" customFormat="1" ht="31.5" customHeight="1" x14ac:dyDescent="0.4">
      <c r="A1" s="122"/>
      <c r="B1" s="123" t="s">
        <v>19</v>
      </c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5"/>
      <c r="AA1" s="120" t="s">
        <v>15</v>
      </c>
      <c r="AB1" s="120"/>
      <c r="AC1" s="121"/>
      <c r="AD1" s="107" t="s">
        <v>139</v>
      </c>
      <c r="AE1" s="107"/>
      <c r="AF1" s="107"/>
    </row>
    <row r="2" spans="1:32" s="30" customFormat="1" ht="21.75" customHeight="1" x14ac:dyDescent="0.25">
      <c r="A2" s="122"/>
      <c r="B2" s="126" t="s">
        <v>16</v>
      </c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8"/>
      <c r="AA2" s="120" t="s">
        <v>87</v>
      </c>
      <c r="AB2" s="120"/>
      <c r="AC2" s="121"/>
      <c r="AD2" s="116">
        <v>1</v>
      </c>
      <c r="AE2" s="117"/>
      <c r="AF2" s="118"/>
    </row>
    <row r="3" spans="1:32" s="30" customFormat="1" ht="25.5" customHeight="1" x14ac:dyDescent="0.25">
      <c r="A3" s="122"/>
      <c r="B3" s="129"/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31"/>
      <c r="AA3" s="120" t="s">
        <v>17</v>
      </c>
      <c r="AB3" s="120"/>
      <c r="AC3" s="121"/>
      <c r="AD3" s="119" t="s">
        <v>18</v>
      </c>
      <c r="AE3" s="119"/>
      <c r="AF3" s="119"/>
    </row>
    <row r="4" spans="1:32" s="30" customFormat="1" ht="9" customHeight="1" x14ac:dyDescent="0.25"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28"/>
      <c r="P4" s="4"/>
      <c r="Q4" s="31"/>
      <c r="R4" s="32"/>
      <c r="S4" s="32"/>
    </row>
    <row r="5" spans="1:32" s="33" customFormat="1" ht="30" customHeight="1" x14ac:dyDescent="0.2">
      <c r="A5" s="99" t="s">
        <v>20</v>
      </c>
      <c r="B5" s="99"/>
      <c r="C5" s="99"/>
      <c r="D5" s="99"/>
      <c r="E5" s="99"/>
      <c r="F5" s="99"/>
      <c r="G5" s="99"/>
      <c r="H5" s="99" t="s">
        <v>14</v>
      </c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 t="s">
        <v>1</v>
      </c>
      <c r="V5" s="99"/>
      <c r="W5" s="99"/>
      <c r="X5" s="99"/>
      <c r="Y5" s="99"/>
      <c r="Z5" s="99"/>
      <c r="AA5" s="92" t="s">
        <v>204</v>
      </c>
      <c r="AB5" s="92"/>
      <c r="AC5" s="92"/>
      <c r="AD5" s="92"/>
      <c r="AE5" s="92"/>
      <c r="AF5" s="92"/>
    </row>
    <row r="6" spans="1:32" s="33" customFormat="1" ht="30" customHeight="1" x14ac:dyDescent="0.2">
      <c r="A6" s="92" t="s">
        <v>117</v>
      </c>
      <c r="B6" s="92" t="s">
        <v>118</v>
      </c>
      <c r="C6" s="92" t="s">
        <v>8</v>
      </c>
      <c r="D6" s="92" t="s">
        <v>9</v>
      </c>
      <c r="E6" s="92" t="s">
        <v>10</v>
      </c>
      <c r="F6" s="92"/>
      <c r="G6" s="92"/>
      <c r="H6" s="92" t="s">
        <v>179</v>
      </c>
      <c r="I6" s="92"/>
      <c r="J6" s="95" t="s">
        <v>180</v>
      </c>
      <c r="K6" s="96"/>
      <c r="L6" s="96"/>
      <c r="M6" s="97"/>
      <c r="N6" s="92" t="s">
        <v>181</v>
      </c>
      <c r="O6" s="92"/>
      <c r="P6" s="92"/>
      <c r="Q6" s="92"/>
      <c r="R6" s="92"/>
      <c r="S6" s="92"/>
      <c r="T6" s="92"/>
      <c r="U6" s="92" t="s">
        <v>182</v>
      </c>
      <c r="V6" s="92"/>
      <c r="W6" s="92"/>
      <c r="X6" s="92"/>
      <c r="Y6" s="92"/>
      <c r="Z6" s="92" t="s">
        <v>197</v>
      </c>
      <c r="AA6" s="92"/>
      <c r="AB6" s="92"/>
      <c r="AC6" s="92"/>
      <c r="AD6" s="92"/>
      <c r="AE6" s="92"/>
      <c r="AF6" s="92"/>
    </row>
    <row r="7" spans="1:32" s="33" customFormat="1" ht="29.25" customHeight="1" x14ac:dyDescent="0.2">
      <c r="A7" s="92"/>
      <c r="B7" s="92"/>
      <c r="C7" s="92"/>
      <c r="D7" s="92"/>
      <c r="E7" s="100" t="s">
        <v>25</v>
      </c>
      <c r="F7" s="100" t="s">
        <v>242</v>
      </c>
      <c r="G7" s="100" t="s">
        <v>2</v>
      </c>
      <c r="H7" s="92" t="s">
        <v>178</v>
      </c>
      <c r="I7" s="92" t="s">
        <v>183</v>
      </c>
      <c r="J7" s="93" t="s">
        <v>211</v>
      </c>
      <c r="K7" s="93"/>
      <c r="L7" s="93" t="s">
        <v>185</v>
      </c>
      <c r="M7" s="138" t="s">
        <v>212</v>
      </c>
      <c r="N7" s="92" t="s">
        <v>186</v>
      </c>
      <c r="O7" s="92"/>
      <c r="P7" s="92"/>
      <c r="Q7" s="140" t="s">
        <v>190</v>
      </c>
      <c r="R7" s="92" t="s">
        <v>188</v>
      </c>
      <c r="S7" s="92" t="s">
        <v>206</v>
      </c>
      <c r="T7" s="92" t="s">
        <v>187</v>
      </c>
      <c r="U7" s="92" t="s">
        <v>199</v>
      </c>
      <c r="V7" s="92"/>
      <c r="W7" s="92" t="s">
        <v>200</v>
      </c>
      <c r="X7" s="92" t="s">
        <v>201</v>
      </c>
      <c r="Y7" s="92" t="s">
        <v>209</v>
      </c>
      <c r="Z7" s="92"/>
      <c r="AA7" s="98" t="s">
        <v>3</v>
      </c>
      <c r="AB7" s="98" t="s">
        <v>4</v>
      </c>
      <c r="AC7" s="98" t="s">
        <v>5</v>
      </c>
      <c r="AD7" s="98" t="s">
        <v>6</v>
      </c>
      <c r="AE7" s="98" t="s">
        <v>21</v>
      </c>
      <c r="AF7" s="98" t="s">
        <v>7</v>
      </c>
    </row>
    <row r="8" spans="1:32" s="33" customFormat="1" ht="51.75" customHeight="1" x14ac:dyDescent="0.2">
      <c r="A8" s="92"/>
      <c r="B8" s="92"/>
      <c r="C8" s="92"/>
      <c r="D8" s="92"/>
      <c r="E8" s="100"/>
      <c r="F8" s="100"/>
      <c r="G8" s="100"/>
      <c r="H8" s="92"/>
      <c r="I8" s="92"/>
      <c r="J8" s="51" t="s">
        <v>46</v>
      </c>
      <c r="K8" s="52" t="s">
        <v>47</v>
      </c>
      <c r="L8" s="93"/>
      <c r="M8" s="139"/>
      <c r="N8" s="53" t="s">
        <v>74</v>
      </c>
      <c r="O8" s="53" t="s">
        <v>75</v>
      </c>
      <c r="P8" s="54" t="s">
        <v>76</v>
      </c>
      <c r="Q8" s="141"/>
      <c r="R8" s="92"/>
      <c r="S8" s="92"/>
      <c r="T8" s="92"/>
      <c r="U8" s="51" t="s">
        <v>30</v>
      </c>
      <c r="V8" s="51" t="s">
        <v>29</v>
      </c>
      <c r="W8" s="92"/>
      <c r="X8" s="92"/>
      <c r="Y8" s="92"/>
      <c r="Z8" s="92"/>
      <c r="AA8" s="98"/>
      <c r="AB8" s="98"/>
      <c r="AC8" s="98"/>
      <c r="AD8" s="98"/>
      <c r="AE8" s="98"/>
      <c r="AF8" s="98"/>
    </row>
    <row r="9" spans="1:32" ht="16.5" customHeight="1" x14ac:dyDescent="0.2">
      <c r="A9" s="57"/>
      <c r="B9" s="57"/>
      <c r="C9" s="57"/>
      <c r="D9" s="57"/>
      <c r="E9" s="58"/>
      <c r="F9" s="58"/>
      <c r="G9" s="58"/>
      <c r="H9" s="57"/>
      <c r="I9" s="57"/>
      <c r="J9" s="59"/>
      <c r="K9" s="59"/>
      <c r="L9" s="60"/>
      <c r="M9" s="60"/>
      <c r="N9" s="60"/>
      <c r="O9" s="61"/>
      <c r="P9" s="60"/>
      <c r="Q9" s="141"/>
      <c r="R9" s="60" t="s">
        <v>30</v>
      </c>
      <c r="S9" s="60" t="s">
        <v>29</v>
      </c>
      <c r="T9" s="60"/>
      <c r="U9" s="60"/>
      <c r="V9" s="60"/>
      <c r="W9" s="62"/>
      <c r="X9" s="62"/>
      <c r="Y9" s="62"/>
      <c r="Z9" s="62"/>
      <c r="AA9" s="62"/>
      <c r="AB9" s="62"/>
      <c r="AC9" s="62"/>
      <c r="AD9" s="62"/>
      <c r="AE9" s="62"/>
      <c r="AF9" s="62"/>
    </row>
    <row r="10" spans="1:32" ht="219" customHeight="1" x14ac:dyDescent="0.2">
      <c r="A10" s="134" t="s">
        <v>123</v>
      </c>
      <c r="B10" s="135" t="s">
        <v>122</v>
      </c>
      <c r="C10" s="20" t="s">
        <v>24</v>
      </c>
      <c r="D10" s="20" t="s">
        <v>28</v>
      </c>
      <c r="E10" s="40">
        <f>IF(N10&gt;200,1,0)</f>
        <v>1</v>
      </c>
      <c r="F10" s="40">
        <f>IF(N10&lt;200,1,0)</f>
        <v>0</v>
      </c>
      <c r="G10" s="40">
        <v>0</v>
      </c>
      <c r="H10" s="17" t="s">
        <v>34</v>
      </c>
      <c r="I10" s="17" t="s">
        <v>96</v>
      </c>
      <c r="J10" s="8" t="s">
        <v>25</v>
      </c>
      <c r="K10" s="6" t="s">
        <v>35</v>
      </c>
      <c r="L10" s="6" t="s">
        <v>50</v>
      </c>
      <c r="M10" s="6" t="s">
        <v>239</v>
      </c>
      <c r="N10" s="9">
        <v>250</v>
      </c>
      <c r="O10" s="15">
        <f t="shared" ref="O10:O17" si="0">+N10/250</f>
        <v>1</v>
      </c>
      <c r="P10" s="12" t="str">
        <f t="shared" ref="P10:P17" si="1">IF(O10&lt;=0.15,"1",IF(AND(O10&gt;0.15,O10&lt;0.3),"2",IF(AND(O10&gt;=0.3),"3")))</f>
        <v>3</v>
      </c>
      <c r="Q10" s="9">
        <v>2</v>
      </c>
      <c r="R10" s="9">
        <v>1</v>
      </c>
      <c r="S10" s="9">
        <f t="shared" ref="S10:S17" si="2">+(P10*0.2)+(Q10*0.5)+(R10*0.3)</f>
        <v>1.9000000000000001</v>
      </c>
      <c r="T10" s="12" t="str">
        <f t="shared" ref="T10:T17" si="3">IF(S10&lt;=2,"BAJO",IF(AND(S10&gt;2,S10&lt;2.5),"MEDIO",IF(AND(S10&gt;=2.5),"ALTO")))</f>
        <v>BAJO</v>
      </c>
      <c r="U10" s="13" t="s">
        <v>95</v>
      </c>
      <c r="V10" s="9" t="s">
        <v>158</v>
      </c>
      <c r="W10" s="13" t="s">
        <v>85</v>
      </c>
      <c r="X10" s="9">
        <v>1</v>
      </c>
      <c r="Y10" s="9">
        <f t="shared" ref="Y10:Y17" si="4">+X10*S10</f>
        <v>1.9000000000000001</v>
      </c>
      <c r="Z10" s="18" t="str">
        <f t="shared" ref="Z10:Z17" si="5">IF(Y10&lt;=3,"ACEPTABLE",IF(AND(Y10&gt;3,Y10&lt;6),"MODERADO",IF(AND(Y10&gt;=6),"SIGNIFICATIVO")))</f>
        <v>ACEPTABLE</v>
      </c>
      <c r="AA10" s="9">
        <v>1</v>
      </c>
      <c r="AB10" s="9">
        <v>1</v>
      </c>
      <c r="AC10" s="9">
        <v>0</v>
      </c>
      <c r="AD10" s="9">
        <v>0</v>
      </c>
      <c r="AE10" s="9">
        <v>1</v>
      </c>
      <c r="AF10" s="9">
        <v>1</v>
      </c>
    </row>
    <row r="11" spans="1:32" ht="71.400000000000006" x14ac:dyDescent="0.2">
      <c r="A11" s="134"/>
      <c r="B11" s="135"/>
      <c r="C11" s="20" t="s">
        <v>24</v>
      </c>
      <c r="D11" s="20" t="s">
        <v>28</v>
      </c>
      <c r="E11" s="40">
        <f t="shared" ref="E11:E32" si="6">IF(N11&gt;200,1,0)</f>
        <v>1</v>
      </c>
      <c r="F11" s="40">
        <f t="shared" ref="F11:F32" si="7">IF(N11&lt;200,1,0)</f>
        <v>0</v>
      </c>
      <c r="G11" s="40">
        <v>0</v>
      </c>
      <c r="H11" s="17" t="s">
        <v>34</v>
      </c>
      <c r="I11" s="17" t="s">
        <v>36</v>
      </c>
      <c r="J11" s="8" t="s">
        <v>25</v>
      </c>
      <c r="K11" s="6" t="s">
        <v>44</v>
      </c>
      <c r="L11" s="6" t="s">
        <v>51</v>
      </c>
      <c r="M11" s="6" t="s">
        <v>239</v>
      </c>
      <c r="N11" s="9">
        <v>250</v>
      </c>
      <c r="O11" s="15">
        <f t="shared" si="0"/>
        <v>1</v>
      </c>
      <c r="P11" s="12" t="str">
        <f t="shared" si="1"/>
        <v>3</v>
      </c>
      <c r="Q11" s="9">
        <v>2</v>
      </c>
      <c r="R11" s="9">
        <v>2</v>
      </c>
      <c r="S11" s="9">
        <f t="shared" si="2"/>
        <v>2.2000000000000002</v>
      </c>
      <c r="T11" s="12" t="str">
        <f t="shared" si="3"/>
        <v>MEDIO</v>
      </c>
      <c r="U11" s="13" t="s">
        <v>81</v>
      </c>
      <c r="V11" s="9" t="s">
        <v>158</v>
      </c>
      <c r="W11" s="13" t="s">
        <v>83</v>
      </c>
      <c r="X11" s="9">
        <v>1</v>
      </c>
      <c r="Y11" s="9">
        <f t="shared" si="4"/>
        <v>2.2000000000000002</v>
      </c>
      <c r="Z11" s="18" t="str">
        <f t="shared" si="5"/>
        <v>ACEPTABLE</v>
      </c>
      <c r="AA11" s="9">
        <v>1</v>
      </c>
      <c r="AB11" s="9">
        <v>1</v>
      </c>
      <c r="AC11" s="9">
        <v>0</v>
      </c>
      <c r="AD11" s="9">
        <v>0</v>
      </c>
      <c r="AE11" s="9">
        <v>1</v>
      </c>
      <c r="AF11" s="9">
        <v>1</v>
      </c>
    </row>
    <row r="12" spans="1:32" ht="71.400000000000006" x14ac:dyDescent="0.2">
      <c r="A12" s="134"/>
      <c r="B12" s="135"/>
      <c r="C12" s="20" t="s">
        <v>24</v>
      </c>
      <c r="D12" s="20" t="s">
        <v>28</v>
      </c>
      <c r="E12" s="40">
        <f t="shared" si="6"/>
        <v>0</v>
      </c>
      <c r="F12" s="40">
        <f t="shared" si="7"/>
        <v>1</v>
      </c>
      <c r="G12" s="40">
        <v>0</v>
      </c>
      <c r="H12" s="17" t="s">
        <v>34</v>
      </c>
      <c r="I12" s="17" t="s">
        <v>36</v>
      </c>
      <c r="J12" s="8" t="s">
        <v>25</v>
      </c>
      <c r="K12" s="6" t="s">
        <v>37</v>
      </c>
      <c r="L12" s="6" t="s">
        <v>78</v>
      </c>
      <c r="M12" s="6" t="s">
        <v>239</v>
      </c>
      <c r="N12" s="9">
        <v>1</v>
      </c>
      <c r="O12" s="15">
        <f t="shared" si="0"/>
        <v>4.0000000000000001E-3</v>
      </c>
      <c r="P12" s="12" t="str">
        <f t="shared" si="1"/>
        <v>1</v>
      </c>
      <c r="Q12" s="9">
        <v>2</v>
      </c>
      <c r="R12" s="9">
        <v>2</v>
      </c>
      <c r="S12" s="9">
        <f t="shared" si="2"/>
        <v>1.7999999999999998</v>
      </c>
      <c r="T12" s="12" t="str">
        <f t="shared" si="3"/>
        <v>BAJO</v>
      </c>
      <c r="U12" s="13" t="s">
        <v>92</v>
      </c>
      <c r="V12" s="9" t="s">
        <v>158</v>
      </c>
      <c r="W12" s="13" t="s">
        <v>82</v>
      </c>
      <c r="X12" s="9">
        <v>1</v>
      </c>
      <c r="Y12" s="9">
        <f t="shared" si="4"/>
        <v>1.7999999999999998</v>
      </c>
      <c r="Z12" s="18" t="str">
        <f t="shared" si="5"/>
        <v>ACEPTABLE</v>
      </c>
      <c r="AA12" s="9">
        <v>0</v>
      </c>
      <c r="AB12" s="9">
        <v>1</v>
      </c>
      <c r="AC12" s="9">
        <v>0</v>
      </c>
      <c r="AD12" s="9">
        <v>1</v>
      </c>
      <c r="AE12" s="9">
        <v>1</v>
      </c>
      <c r="AF12" s="9">
        <v>1</v>
      </c>
    </row>
    <row r="13" spans="1:32" ht="71.400000000000006" x14ac:dyDescent="0.2">
      <c r="A13" s="134"/>
      <c r="B13" s="135"/>
      <c r="C13" s="20" t="s">
        <v>24</v>
      </c>
      <c r="D13" s="20" t="s">
        <v>28</v>
      </c>
      <c r="E13" s="40">
        <f t="shared" si="6"/>
        <v>0</v>
      </c>
      <c r="F13" s="40">
        <f t="shared" si="7"/>
        <v>1</v>
      </c>
      <c r="G13" s="40">
        <v>0</v>
      </c>
      <c r="H13" s="17" t="s">
        <v>34</v>
      </c>
      <c r="I13" s="17" t="s">
        <v>36</v>
      </c>
      <c r="J13" s="8" t="s">
        <v>25</v>
      </c>
      <c r="K13" s="6" t="s">
        <v>38</v>
      </c>
      <c r="L13" s="6" t="s">
        <v>52</v>
      </c>
      <c r="M13" s="6" t="s">
        <v>239</v>
      </c>
      <c r="N13" s="9">
        <v>1</v>
      </c>
      <c r="O13" s="15">
        <f t="shared" si="0"/>
        <v>4.0000000000000001E-3</v>
      </c>
      <c r="P13" s="12" t="str">
        <f t="shared" si="1"/>
        <v>1</v>
      </c>
      <c r="Q13" s="9">
        <v>2</v>
      </c>
      <c r="R13" s="9">
        <v>2</v>
      </c>
      <c r="S13" s="9">
        <f t="shared" si="2"/>
        <v>1.7999999999999998</v>
      </c>
      <c r="T13" s="12" t="str">
        <f t="shared" si="3"/>
        <v>BAJO</v>
      </c>
      <c r="U13" s="13" t="s">
        <v>91</v>
      </c>
      <c r="V13" s="9" t="s">
        <v>158</v>
      </c>
      <c r="W13" s="13" t="s">
        <v>82</v>
      </c>
      <c r="X13" s="9">
        <v>1</v>
      </c>
      <c r="Y13" s="9">
        <f t="shared" si="4"/>
        <v>1.7999999999999998</v>
      </c>
      <c r="Z13" s="18" t="str">
        <f t="shared" si="5"/>
        <v>ACEPTABLE</v>
      </c>
      <c r="AA13" s="9">
        <v>0</v>
      </c>
      <c r="AB13" s="9">
        <v>1</v>
      </c>
      <c r="AC13" s="9">
        <v>1</v>
      </c>
      <c r="AD13" s="9">
        <v>1</v>
      </c>
      <c r="AE13" s="9">
        <v>0</v>
      </c>
      <c r="AF13" s="9">
        <v>1</v>
      </c>
    </row>
    <row r="14" spans="1:32" ht="71.400000000000006" x14ac:dyDescent="0.2">
      <c r="A14" s="134"/>
      <c r="B14" s="135"/>
      <c r="C14" s="20" t="s">
        <v>24</v>
      </c>
      <c r="D14" s="20" t="s">
        <v>28</v>
      </c>
      <c r="E14" s="40">
        <f t="shared" si="6"/>
        <v>0</v>
      </c>
      <c r="F14" s="40">
        <f t="shared" si="7"/>
        <v>1</v>
      </c>
      <c r="G14" s="40">
        <v>0</v>
      </c>
      <c r="H14" s="17" t="s">
        <v>34</v>
      </c>
      <c r="I14" s="17" t="s">
        <v>36</v>
      </c>
      <c r="J14" s="8" t="s">
        <v>25</v>
      </c>
      <c r="K14" s="6" t="s">
        <v>40</v>
      </c>
      <c r="L14" s="6" t="s">
        <v>60</v>
      </c>
      <c r="M14" s="6" t="s">
        <v>240</v>
      </c>
      <c r="N14" s="9">
        <v>1</v>
      </c>
      <c r="O14" s="15">
        <f t="shared" si="0"/>
        <v>4.0000000000000001E-3</v>
      </c>
      <c r="P14" s="12" t="str">
        <f t="shared" si="1"/>
        <v>1</v>
      </c>
      <c r="Q14" s="9">
        <v>3</v>
      </c>
      <c r="R14" s="9">
        <v>3</v>
      </c>
      <c r="S14" s="9">
        <f t="shared" si="2"/>
        <v>2.5999999999999996</v>
      </c>
      <c r="T14" s="12" t="str">
        <f t="shared" si="3"/>
        <v>ALTO</v>
      </c>
      <c r="U14" s="13" t="s">
        <v>70</v>
      </c>
      <c r="V14" s="9" t="s">
        <v>158</v>
      </c>
      <c r="W14" s="13" t="s">
        <v>80</v>
      </c>
      <c r="X14" s="9">
        <v>1</v>
      </c>
      <c r="Y14" s="9">
        <f t="shared" si="4"/>
        <v>2.5999999999999996</v>
      </c>
      <c r="Z14" s="18" t="str">
        <f t="shared" si="5"/>
        <v>ACEPTABLE</v>
      </c>
      <c r="AA14" s="9">
        <v>1</v>
      </c>
      <c r="AB14" s="9">
        <v>1</v>
      </c>
      <c r="AC14" s="9">
        <v>0</v>
      </c>
      <c r="AD14" s="9">
        <v>0</v>
      </c>
      <c r="AE14" s="9">
        <v>1</v>
      </c>
      <c r="AF14" s="9">
        <v>1</v>
      </c>
    </row>
    <row r="15" spans="1:32" ht="71.400000000000006" x14ac:dyDescent="0.2">
      <c r="A15" s="134"/>
      <c r="B15" s="135"/>
      <c r="C15" s="20" t="s">
        <v>24</v>
      </c>
      <c r="D15" s="20" t="s">
        <v>28</v>
      </c>
      <c r="E15" s="40">
        <f t="shared" si="6"/>
        <v>0</v>
      </c>
      <c r="F15" s="40">
        <f t="shared" si="7"/>
        <v>1</v>
      </c>
      <c r="G15" s="40">
        <v>0</v>
      </c>
      <c r="H15" s="17" t="s">
        <v>34</v>
      </c>
      <c r="I15" s="17" t="s">
        <v>36</v>
      </c>
      <c r="J15" s="8" t="s">
        <v>25</v>
      </c>
      <c r="K15" s="6" t="s">
        <v>37</v>
      </c>
      <c r="L15" s="6" t="s">
        <v>71</v>
      </c>
      <c r="M15" s="6" t="s">
        <v>240</v>
      </c>
      <c r="N15" s="9">
        <v>2</v>
      </c>
      <c r="O15" s="15">
        <f t="shared" si="0"/>
        <v>8.0000000000000002E-3</v>
      </c>
      <c r="P15" s="12" t="str">
        <f t="shared" si="1"/>
        <v>1</v>
      </c>
      <c r="Q15" s="9">
        <v>1</v>
      </c>
      <c r="R15" s="9">
        <v>1</v>
      </c>
      <c r="S15" s="9">
        <f t="shared" si="2"/>
        <v>1</v>
      </c>
      <c r="T15" s="12" t="str">
        <f t="shared" si="3"/>
        <v>BAJO</v>
      </c>
      <c r="U15" s="13" t="s">
        <v>91</v>
      </c>
      <c r="V15" s="9" t="s">
        <v>158</v>
      </c>
      <c r="W15" s="13" t="s">
        <v>85</v>
      </c>
      <c r="X15" s="9">
        <v>1</v>
      </c>
      <c r="Y15" s="9">
        <f t="shared" si="4"/>
        <v>1</v>
      </c>
      <c r="Z15" s="18" t="str">
        <f t="shared" si="5"/>
        <v>ACEPTABLE</v>
      </c>
      <c r="AA15" s="9">
        <v>0</v>
      </c>
      <c r="AB15" s="9">
        <v>0</v>
      </c>
      <c r="AC15" s="9">
        <v>0</v>
      </c>
      <c r="AD15" s="9">
        <v>0</v>
      </c>
      <c r="AE15" s="9">
        <v>1</v>
      </c>
      <c r="AF15" s="9">
        <v>1</v>
      </c>
    </row>
    <row r="16" spans="1:32" ht="71.400000000000006" x14ac:dyDescent="0.2">
      <c r="A16" s="134"/>
      <c r="B16" s="135"/>
      <c r="C16" s="20" t="s">
        <v>24</v>
      </c>
      <c r="D16" s="20" t="s">
        <v>28</v>
      </c>
      <c r="E16" s="40">
        <f t="shared" si="6"/>
        <v>0</v>
      </c>
      <c r="F16" s="40">
        <f t="shared" si="7"/>
        <v>1</v>
      </c>
      <c r="G16" s="40">
        <v>0</v>
      </c>
      <c r="H16" s="17" t="s">
        <v>34</v>
      </c>
      <c r="I16" s="17" t="s">
        <v>36</v>
      </c>
      <c r="J16" s="8" t="s">
        <v>25</v>
      </c>
      <c r="K16" s="6" t="s">
        <v>37</v>
      </c>
      <c r="L16" s="6" t="s">
        <v>72</v>
      </c>
      <c r="M16" s="6" t="s">
        <v>240</v>
      </c>
      <c r="N16" s="9">
        <v>3</v>
      </c>
      <c r="O16" s="15">
        <f t="shared" si="0"/>
        <v>1.2E-2</v>
      </c>
      <c r="P16" s="12" t="str">
        <f t="shared" si="1"/>
        <v>1</v>
      </c>
      <c r="Q16" s="9">
        <v>1</v>
      </c>
      <c r="R16" s="9">
        <v>1</v>
      </c>
      <c r="S16" s="9">
        <f t="shared" si="2"/>
        <v>1</v>
      </c>
      <c r="T16" s="12" t="str">
        <f t="shared" si="3"/>
        <v>BAJO</v>
      </c>
      <c r="U16" s="13" t="s">
        <v>91</v>
      </c>
      <c r="V16" s="9" t="s">
        <v>158</v>
      </c>
      <c r="W16" s="13" t="s">
        <v>85</v>
      </c>
      <c r="X16" s="9">
        <v>1</v>
      </c>
      <c r="Y16" s="9">
        <f t="shared" si="4"/>
        <v>1</v>
      </c>
      <c r="Z16" s="18" t="str">
        <f t="shared" si="5"/>
        <v>ACEPTABLE</v>
      </c>
      <c r="AA16" s="9">
        <v>0</v>
      </c>
      <c r="AB16" s="9">
        <v>0</v>
      </c>
      <c r="AC16" s="9">
        <v>1</v>
      </c>
      <c r="AD16" s="9">
        <v>1</v>
      </c>
      <c r="AE16" s="9">
        <v>0</v>
      </c>
      <c r="AF16" s="9">
        <v>1</v>
      </c>
    </row>
    <row r="17" spans="1:32" ht="71.400000000000006" x14ac:dyDescent="0.2">
      <c r="A17" s="134"/>
      <c r="B17" s="135"/>
      <c r="C17" s="20" t="s">
        <v>24</v>
      </c>
      <c r="D17" s="20" t="s">
        <v>28</v>
      </c>
      <c r="E17" s="40">
        <f t="shared" si="6"/>
        <v>0</v>
      </c>
      <c r="F17" s="40">
        <f t="shared" si="7"/>
        <v>1</v>
      </c>
      <c r="G17" s="40">
        <v>0</v>
      </c>
      <c r="H17" s="17" t="s">
        <v>34</v>
      </c>
      <c r="I17" s="17" t="s">
        <v>36</v>
      </c>
      <c r="J17" s="8" t="s">
        <v>25</v>
      </c>
      <c r="K17" s="6" t="s">
        <v>38</v>
      </c>
      <c r="L17" s="6" t="s">
        <v>73</v>
      </c>
      <c r="M17" s="6" t="s">
        <v>240</v>
      </c>
      <c r="N17" s="9">
        <v>1</v>
      </c>
      <c r="O17" s="15">
        <f t="shared" si="0"/>
        <v>4.0000000000000001E-3</v>
      </c>
      <c r="P17" s="12" t="str">
        <f t="shared" si="1"/>
        <v>1</v>
      </c>
      <c r="Q17" s="9">
        <v>1</v>
      </c>
      <c r="R17" s="9">
        <v>1</v>
      </c>
      <c r="S17" s="9">
        <f t="shared" si="2"/>
        <v>1</v>
      </c>
      <c r="T17" s="12" t="str">
        <f t="shared" si="3"/>
        <v>BAJO</v>
      </c>
      <c r="U17" s="13" t="s">
        <v>92</v>
      </c>
      <c r="V17" s="9" t="s">
        <v>158</v>
      </c>
      <c r="W17" s="13" t="s">
        <v>85</v>
      </c>
      <c r="X17" s="9">
        <v>1</v>
      </c>
      <c r="Y17" s="9">
        <f t="shared" si="4"/>
        <v>1</v>
      </c>
      <c r="Z17" s="18" t="str">
        <f t="shared" si="5"/>
        <v>ACEPTABLE</v>
      </c>
      <c r="AA17" s="9">
        <v>0</v>
      </c>
      <c r="AB17" s="9">
        <v>0</v>
      </c>
      <c r="AC17" s="9">
        <v>0</v>
      </c>
      <c r="AD17" s="9">
        <v>1</v>
      </c>
      <c r="AE17" s="9">
        <v>1</v>
      </c>
      <c r="AF17" s="9">
        <v>1</v>
      </c>
    </row>
    <row r="18" spans="1:32" ht="71.400000000000006" x14ac:dyDescent="0.2">
      <c r="A18" s="134"/>
      <c r="B18" s="135"/>
      <c r="C18" s="20" t="s">
        <v>24</v>
      </c>
      <c r="D18" s="20" t="s">
        <v>28</v>
      </c>
      <c r="E18" s="40">
        <f t="shared" si="6"/>
        <v>1</v>
      </c>
      <c r="F18" s="40">
        <f t="shared" si="7"/>
        <v>0</v>
      </c>
      <c r="G18" s="40">
        <v>0</v>
      </c>
      <c r="H18" s="17" t="s">
        <v>31</v>
      </c>
      <c r="I18" s="17" t="s">
        <v>42</v>
      </c>
      <c r="J18" s="8" t="s">
        <v>25</v>
      </c>
      <c r="K18" s="6" t="s">
        <v>35</v>
      </c>
      <c r="L18" s="6" t="s">
        <v>35</v>
      </c>
      <c r="M18" s="6" t="s">
        <v>239</v>
      </c>
      <c r="N18" s="9">
        <v>250</v>
      </c>
      <c r="O18" s="15">
        <f t="shared" ref="O18:O24" si="8">+N18/250</f>
        <v>1</v>
      </c>
      <c r="P18" s="12" t="str">
        <f t="shared" ref="P18:P24" si="9">IF(O18&lt;=0.15,"1",IF(AND(O18&gt;0.15,O18&lt;0.3),"2",IF(AND(O18&gt;=0.3),"3")))</f>
        <v>3</v>
      </c>
      <c r="Q18" s="9">
        <v>2</v>
      </c>
      <c r="R18" s="9">
        <v>1</v>
      </c>
      <c r="S18" s="9">
        <f>+(P18*0.2)+(Q18*0.5)+(R18*0.3)</f>
        <v>1.9000000000000001</v>
      </c>
      <c r="T18" s="12" t="str">
        <f>IF(S18&lt;=2,"BAJO",IF(AND(S18&gt;2,S18&lt;2.5),"MEDIO",IF(AND(S18&gt;=2.5),"ALTO")))</f>
        <v>BAJO</v>
      </c>
      <c r="U18" s="13" t="s">
        <v>53</v>
      </c>
      <c r="V18" s="9" t="s">
        <v>158</v>
      </c>
      <c r="W18" s="13" t="s">
        <v>54</v>
      </c>
      <c r="X18" s="9">
        <v>1</v>
      </c>
      <c r="Y18" s="9">
        <f>+X18*S18</f>
        <v>1.9000000000000001</v>
      </c>
      <c r="Z18" s="18" t="str">
        <f>IF(Y18&lt;=3,"ACEPTABLE",IF(AND(Y18&gt;3,Y18&lt;6),"MODERADO",IF(AND(Y18&gt;=6),"SIGNIFICATIVO")))</f>
        <v>ACEPTABLE</v>
      </c>
      <c r="AA18" s="9">
        <v>0</v>
      </c>
      <c r="AB18" s="9">
        <v>1</v>
      </c>
      <c r="AC18" s="9">
        <v>0</v>
      </c>
      <c r="AD18" s="9">
        <v>0</v>
      </c>
      <c r="AE18" s="9">
        <v>1</v>
      </c>
      <c r="AF18" s="9">
        <v>1</v>
      </c>
    </row>
    <row r="19" spans="1:32" ht="71.400000000000006" x14ac:dyDescent="0.2">
      <c r="A19" s="134"/>
      <c r="B19" s="135"/>
      <c r="C19" s="20" t="s">
        <v>24</v>
      </c>
      <c r="D19" s="20" t="s">
        <v>28</v>
      </c>
      <c r="E19" s="40">
        <f t="shared" si="6"/>
        <v>1</v>
      </c>
      <c r="F19" s="40">
        <f t="shared" si="7"/>
        <v>0</v>
      </c>
      <c r="G19" s="40">
        <v>0</v>
      </c>
      <c r="H19" s="17" t="s">
        <v>31</v>
      </c>
      <c r="I19" s="17" t="s">
        <v>41</v>
      </c>
      <c r="J19" s="8" t="s">
        <v>25</v>
      </c>
      <c r="K19" s="6" t="s">
        <v>129</v>
      </c>
      <c r="L19" s="6" t="s">
        <v>106</v>
      </c>
      <c r="M19" s="6" t="s">
        <v>226</v>
      </c>
      <c r="N19" s="9">
        <v>250</v>
      </c>
      <c r="O19" s="15">
        <f t="shared" si="8"/>
        <v>1</v>
      </c>
      <c r="P19" s="12" t="str">
        <f t="shared" si="9"/>
        <v>3</v>
      </c>
      <c r="Q19" s="9">
        <v>1</v>
      </c>
      <c r="R19" s="9">
        <v>1</v>
      </c>
      <c r="S19" s="9">
        <f>+(P19*0.2)+(Q19*0.5)+(R19*0.3)</f>
        <v>1.4000000000000001</v>
      </c>
      <c r="T19" s="12" t="str">
        <f>IF(S19&lt;=2,"BAJO",IF(AND(S19&gt;2,S19&lt;2.5),"MEDIO",IF(AND(S19&gt;=2.5),"ALTO")))</f>
        <v>BAJO</v>
      </c>
      <c r="U19" s="13" t="s">
        <v>100</v>
      </c>
      <c r="V19" s="9" t="s">
        <v>158</v>
      </c>
      <c r="W19" s="13" t="s">
        <v>97</v>
      </c>
      <c r="X19" s="9">
        <v>2</v>
      </c>
      <c r="Y19" s="9">
        <f>+X19*S19</f>
        <v>2.8000000000000003</v>
      </c>
      <c r="Z19" s="18" t="str">
        <f>IF(Y19&lt;=3,"ACEPTABLE",IF(AND(Y19&gt;3,Y19&lt;6),"MODERADO",IF(AND(Y19&gt;=6),"SIGNIFICATIVO")))</f>
        <v>ACEPTABLE</v>
      </c>
      <c r="AA19" s="9">
        <v>0</v>
      </c>
      <c r="AB19" s="9">
        <v>1</v>
      </c>
      <c r="AC19" s="9">
        <v>1</v>
      </c>
      <c r="AD19" s="9">
        <v>1</v>
      </c>
      <c r="AE19" s="9">
        <v>1</v>
      </c>
      <c r="AF19" s="9">
        <v>1</v>
      </c>
    </row>
    <row r="20" spans="1:32" ht="71.400000000000006" x14ac:dyDescent="0.2">
      <c r="A20" s="134"/>
      <c r="B20" s="135"/>
      <c r="C20" s="20" t="s">
        <v>24</v>
      </c>
      <c r="D20" s="20" t="s">
        <v>28</v>
      </c>
      <c r="E20" s="40">
        <f t="shared" si="6"/>
        <v>1</v>
      </c>
      <c r="F20" s="40">
        <f t="shared" si="7"/>
        <v>0</v>
      </c>
      <c r="G20" s="40">
        <v>0</v>
      </c>
      <c r="H20" s="17" t="s">
        <v>61</v>
      </c>
      <c r="I20" s="17" t="s">
        <v>62</v>
      </c>
      <c r="J20" s="8" t="s">
        <v>25</v>
      </c>
      <c r="K20" s="6" t="s">
        <v>129</v>
      </c>
      <c r="L20" s="6" t="s">
        <v>106</v>
      </c>
      <c r="M20" s="6" t="s">
        <v>236</v>
      </c>
      <c r="N20" s="9">
        <v>250</v>
      </c>
      <c r="O20" s="15">
        <f t="shared" si="8"/>
        <v>1</v>
      </c>
      <c r="P20" s="12" t="str">
        <f t="shared" si="9"/>
        <v>3</v>
      </c>
      <c r="Q20" s="9">
        <v>2</v>
      </c>
      <c r="R20" s="9">
        <v>1</v>
      </c>
      <c r="S20" s="9">
        <f>+(P20*0.2)+(Q20*0.5)+(R20*0.3)</f>
        <v>1.9000000000000001</v>
      </c>
      <c r="T20" s="12" t="str">
        <f>IF(S20&lt;=2,"BAJO",IF(AND(S20&gt;2,S20&lt;2.5),"MEDIO",IF(AND(S20&gt;=2.5),"ALTO")))</f>
        <v>BAJO</v>
      </c>
      <c r="U20" s="13" t="s">
        <v>101</v>
      </c>
      <c r="V20" s="9" t="s">
        <v>158</v>
      </c>
      <c r="W20" s="13" t="s">
        <v>79</v>
      </c>
      <c r="X20" s="9">
        <v>1</v>
      </c>
      <c r="Y20" s="9">
        <f>+X20*S20</f>
        <v>1.9000000000000001</v>
      </c>
      <c r="Z20" s="18" t="str">
        <f>IF(Y20&lt;=3,"ACEPTABLE",IF(AND(Y20&gt;3,Y20&lt;6),"MODERADO",IF(AND(Y20&gt;=6),"SIGNIFICATIVO")))</f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1</v>
      </c>
      <c r="AF20" s="9">
        <v>1</v>
      </c>
    </row>
    <row r="21" spans="1:32" ht="71.400000000000006" x14ac:dyDescent="0.2">
      <c r="A21" s="134"/>
      <c r="B21" s="135"/>
      <c r="C21" s="20" t="s">
        <v>24</v>
      </c>
      <c r="D21" s="20" t="s">
        <v>28</v>
      </c>
      <c r="E21" s="40">
        <f t="shared" si="6"/>
        <v>1</v>
      </c>
      <c r="F21" s="40">
        <f t="shared" si="7"/>
        <v>0</v>
      </c>
      <c r="G21" s="40">
        <v>0</v>
      </c>
      <c r="H21" s="17" t="s">
        <v>61</v>
      </c>
      <c r="I21" s="17" t="s">
        <v>88</v>
      </c>
      <c r="J21" s="8" t="s">
        <v>25</v>
      </c>
      <c r="K21" s="6" t="s">
        <v>64</v>
      </c>
      <c r="L21" s="6" t="s">
        <v>65</v>
      </c>
      <c r="M21" s="6" t="s">
        <v>226</v>
      </c>
      <c r="N21" s="9">
        <v>250</v>
      </c>
      <c r="O21" s="15">
        <f t="shared" si="8"/>
        <v>1</v>
      </c>
      <c r="P21" s="12" t="str">
        <f t="shared" si="9"/>
        <v>3</v>
      </c>
      <c r="Q21" s="9">
        <v>1</v>
      </c>
      <c r="R21" s="9">
        <v>1</v>
      </c>
      <c r="S21" s="9">
        <f>+(P21*0.2)+(Q21*0.5)+(R21*0.3)</f>
        <v>1.4000000000000001</v>
      </c>
      <c r="T21" s="12" t="str">
        <f>IF(S21&lt;=2,"BAJO",IF(AND(S21&gt;2,S21&lt;2.5),"MEDIO",IF(AND(S21&gt;=2.5),"ALTO")))</f>
        <v>BAJO</v>
      </c>
      <c r="U21" s="13" t="s">
        <v>89</v>
      </c>
      <c r="V21" s="9" t="s">
        <v>158</v>
      </c>
      <c r="W21" s="13" t="s">
        <v>84</v>
      </c>
      <c r="X21" s="9">
        <v>1</v>
      </c>
      <c r="Y21" s="9">
        <f>+X21*S21</f>
        <v>1.4000000000000001</v>
      </c>
      <c r="Z21" s="18" t="str">
        <f>IF(Y21&lt;=2,"ACEPTABLE",IF(AND(Y21&gt;2,Y21&lt;6),"MODERADO",IF(AND(Y21&gt;=6),"SIGNIFICATIVO")))</f>
        <v>ACEPTABLE</v>
      </c>
      <c r="AA21" s="9">
        <v>0</v>
      </c>
      <c r="AB21" s="9">
        <v>1</v>
      </c>
      <c r="AC21" s="9">
        <v>0</v>
      </c>
      <c r="AD21" s="9">
        <v>0</v>
      </c>
      <c r="AE21" s="9">
        <v>0</v>
      </c>
      <c r="AF21" s="9">
        <v>1</v>
      </c>
    </row>
    <row r="22" spans="1:32" ht="71.400000000000006" x14ac:dyDescent="0.2">
      <c r="A22" s="134"/>
      <c r="B22" s="135"/>
      <c r="C22" s="20" t="s">
        <v>24</v>
      </c>
      <c r="D22" s="20" t="s">
        <v>28</v>
      </c>
      <c r="E22" s="40">
        <f t="shared" si="6"/>
        <v>0</v>
      </c>
      <c r="F22" s="40">
        <f t="shared" si="7"/>
        <v>1</v>
      </c>
      <c r="G22" s="40">
        <v>0</v>
      </c>
      <c r="H22" s="17" t="s">
        <v>31</v>
      </c>
      <c r="I22" s="17" t="s">
        <v>107</v>
      </c>
      <c r="J22" s="8" t="s">
        <v>25</v>
      </c>
      <c r="K22" s="6" t="s">
        <v>102</v>
      </c>
      <c r="L22" s="6" t="s">
        <v>104</v>
      </c>
      <c r="M22" s="6" t="s">
        <v>177</v>
      </c>
      <c r="N22" s="9">
        <v>52</v>
      </c>
      <c r="O22" s="15">
        <f t="shared" si="8"/>
        <v>0.20799999999999999</v>
      </c>
      <c r="P22" s="12" t="str">
        <f t="shared" si="9"/>
        <v>2</v>
      </c>
      <c r="Q22" s="9">
        <v>1</v>
      </c>
      <c r="R22" s="9">
        <v>1</v>
      </c>
      <c r="S22" s="9">
        <f>+(P22*0.2)+(Q22*0.5)+(R22*0.3)</f>
        <v>1.2</v>
      </c>
      <c r="T22" s="12" t="str">
        <f>IF(S22&lt;=1.9,"BAJO",IF(AND(S22&gt;1.9,S22&lt;2.5),"MEDIO",IF(AND(S22&gt;=2.5),"ALTO")))</f>
        <v>BAJO</v>
      </c>
      <c r="U22" s="13" t="s">
        <v>90</v>
      </c>
      <c r="V22" s="9" t="s">
        <v>158</v>
      </c>
      <c r="W22" s="13" t="s">
        <v>84</v>
      </c>
      <c r="X22" s="9">
        <v>1</v>
      </c>
      <c r="Y22" s="9">
        <f>+X22*S22</f>
        <v>1.2</v>
      </c>
      <c r="Z22" s="18" t="str">
        <f>IF(Y22&lt;=3,"ACEPTABLE",IF(AND(Y22&gt;3,Y22&lt;6),"MODERADO",IF(AND(Y22&gt;=6),"SIGNIFICATIVO")))</f>
        <v>ACEPTABLE</v>
      </c>
      <c r="AA22" s="9">
        <v>0</v>
      </c>
      <c r="AB22" s="9">
        <v>0</v>
      </c>
      <c r="AC22" s="9">
        <v>0</v>
      </c>
      <c r="AD22" s="9">
        <v>0</v>
      </c>
      <c r="AE22" s="9">
        <v>1</v>
      </c>
      <c r="AF22" s="9">
        <v>1</v>
      </c>
    </row>
    <row r="23" spans="1:32" ht="60.6" x14ac:dyDescent="0.2">
      <c r="A23" s="134"/>
      <c r="B23" s="135"/>
      <c r="C23" s="20" t="s">
        <v>0</v>
      </c>
      <c r="D23" s="20" t="s">
        <v>249</v>
      </c>
      <c r="E23" s="40">
        <f t="shared" si="6"/>
        <v>0</v>
      </c>
      <c r="F23" s="40">
        <f t="shared" si="7"/>
        <v>1</v>
      </c>
      <c r="G23" s="40">
        <v>0</v>
      </c>
      <c r="H23" s="17" t="s">
        <v>248</v>
      </c>
      <c r="I23" s="17" t="s">
        <v>250</v>
      </c>
      <c r="J23" s="8" t="s">
        <v>25</v>
      </c>
      <c r="K23" s="6" t="s">
        <v>246</v>
      </c>
      <c r="L23" s="6" t="s">
        <v>250</v>
      </c>
      <c r="M23" s="6" t="s">
        <v>236</v>
      </c>
      <c r="N23" s="9">
        <v>5</v>
      </c>
      <c r="O23" s="15">
        <f t="shared" si="8"/>
        <v>0.02</v>
      </c>
      <c r="P23" s="12" t="str">
        <f t="shared" si="9"/>
        <v>1</v>
      </c>
      <c r="Q23" s="9">
        <v>2</v>
      </c>
      <c r="R23" s="9">
        <v>3</v>
      </c>
      <c r="S23" s="9">
        <f t="shared" ref="S23:S32" si="10">+(P23*0.2)+(Q23*0.5)+(R23*0.3)</f>
        <v>2.0999999999999996</v>
      </c>
      <c r="T23" s="12" t="str">
        <f t="shared" ref="T23:T32" si="11">IF(S23&lt;=2,"BAJO",IF(AND(S23&gt;2,S23&lt;2.5),"MEDIO",IF(AND(S23&gt;=2.5),"ALTO")))</f>
        <v>MEDIO</v>
      </c>
      <c r="U23" s="13" t="s">
        <v>68</v>
      </c>
      <c r="V23" s="9" t="s">
        <v>158</v>
      </c>
      <c r="W23" s="13" t="s">
        <v>84</v>
      </c>
      <c r="X23" s="9">
        <v>1</v>
      </c>
      <c r="Y23" s="9">
        <f t="shared" ref="Y23:Y32" si="12">+X23*S23</f>
        <v>2.0999999999999996</v>
      </c>
      <c r="Z23" s="18" t="str">
        <f t="shared" ref="Z23:Z32" si="13">IF(Y23&lt;=3,"ACEPTABLE",IF(AND(Y23&gt;3,Y23&lt;6),"MODERADO",IF(AND(Y23&gt;=6),"SIGNIFICATIVO")))</f>
        <v>ACEPTABLE</v>
      </c>
      <c r="AA23" s="9">
        <v>0</v>
      </c>
      <c r="AB23" s="9">
        <v>1</v>
      </c>
      <c r="AC23" s="9">
        <v>0</v>
      </c>
      <c r="AD23" s="9">
        <v>0</v>
      </c>
      <c r="AE23" s="9">
        <v>0</v>
      </c>
      <c r="AF23" s="9">
        <v>0</v>
      </c>
    </row>
    <row r="24" spans="1:32" ht="60.6" x14ac:dyDescent="0.2">
      <c r="A24" s="134"/>
      <c r="B24" s="135"/>
      <c r="C24" s="20" t="s">
        <v>0</v>
      </c>
      <c r="D24" s="20" t="s">
        <v>249</v>
      </c>
      <c r="E24" s="40">
        <f t="shared" si="6"/>
        <v>0</v>
      </c>
      <c r="F24" s="40">
        <f t="shared" si="7"/>
        <v>1</v>
      </c>
      <c r="G24" s="40">
        <v>0</v>
      </c>
      <c r="H24" s="17" t="s">
        <v>251</v>
      </c>
      <c r="I24" s="17" t="s">
        <v>250</v>
      </c>
      <c r="J24" s="8" t="s">
        <v>25</v>
      </c>
      <c r="K24" s="6" t="s">
        <v>246</v>
      </c>
      <c r="L24" s="6" t="s">
        <v>250</v>
      </c>
      <c r="M24" s="6" t="s">
        <v>236</v>
      </c>
      <c r="N24" s="9">
        <v>104</v>
      </c>
      <c r="O24" s="15">
        <f t="shared" si="8"/>
        <v>0.41599999999999998</v>
      </c>
      <c r="P24" s="12" t="str">
        <f t="shared" si="9"/>
        <v>3</v>
      </c>
      <c r="Q24" s="9">
        <v>2</v>
      </c>
      <c r="R24" s="9">
        <v>2</v>
      </c>
      <c r="S24" s="9">
        <f t="shared" si="10"/>
        <v>2.2000000000000002</v>
      </c>
      <c r="T24" s="12" t="str">
        <f t="shared" si="11"/>
        <v>MEDIO</v>
      </c>
      <c r="U24" s="13" t="s">
        <v>68</v>
      </c>
      <c r="V24" s="9" t="s">
        <v>158</v>
      </c>
      <c r="W24" s="13" t="s">
        <v>84</v>
      </c>
      <c r="X24" s="9">
        <v>1</v>
      </c>
      <c r="Y24" s="9">
        <f t="shared" si="12"/>
        <v>2.2000000000000002</v>
      </c>
      <c r="Z24" s="18" t="str">
        <f t="shared" si="13"/>
        <v>ACEPTABLE</v>
      </c>
      <c r="AA24" s="9">
        <v>0</v>
      </c>
      <c r="AB24" s="9">
        <v>1</v>
      </c>
      <c r="AC24" s="9">
        <v>0</v>
      </c>
      <c r="AD24" s="9">
        <v>0</v>
      </c>
      <c r="AE24" s="9">
        <v>0</v>
      </c>
      <c r="AF24" s="9">
        <v>0</v>
      </c>
    </row>
    <row r="25" spans="1:32" ht="11.25" customHeight="1" x14ac:dyDescent="0.2">
      <c r="A25" s="134"/>
      <c r="B25" s="135"/>
      <c r="C25" s="20" t="s">
        <v>0</v>
      </c>
      <c r="D25" s="20" t="s">
        <v>249</v>
      </c>
      <c r="E25" s="40">
        <f t="shared" si="6"/>
        <v>0</v>
      </c>
      <c r="F25" s="40">
        <f t="shared" si="7"/>
        <v>1</v>
      </c>
      <c r="G25" s="40">
        <v>0</v>
      </c>
      <c r="H25" s="17" t="s">
        <v>252</v>
      </c>
      <c r="I25" s="17" t="s">
        <v>247</v>
      </c>
      <c r="J25" s="8" t="s">
        <v>25</v>
      </c>
      <c r="K25" s="6" t="s">
        <v>263</v>
      </c>
      <c r="L25" s="6" t="s">
        <v>271</v>
      </c>
      <c r="M25" s="6" t="s">
        <v>236</v>
      </c>
      <c r="N25" s="9">
        <v>1</v>
      </c>
      <c r="O25" s="15">
        <f t="shared" ref="O25:O32" si="14">+N25/250</f>
        <v>4.0000000000000001E-3</v>
      </c>
      <c r="P25" s="12" t="str">
        <f t="shared" ref="P25:P32" si="15">IF(O25&lt;=0.15,"1",IF(AND(O25&gt;0.15,O25&lt;0.3),"2",IF(AND(O25&gt;=0.3),"3")))</f>
        <v>1</v>
      </c>
      <c r="Q25" s="9">
        <v>2</v>
      </c>
      <c r="R25" s="9">
        <v>2</v>
      </c>
      <c r="S25" s="9">
        <f t="shared" si="10"/>
        <v>1.7999999999999998</v>
      </c>
      <c r="T25" s="12" t="str">
        <f t="shared" si="11"/>
        <v>BAJO</v>
      </c>
      <c r="U25" s="13" t="s">
        <v>68</v>
      </c>
      <c r="V25" s="9" t="s">
        <v>158</v>
      </c>
      <c r="W25" s="13" t="s">
        <v>84</v>
      </c>
      <c r="X25" s="9">
        <v>1</v>
      </c>
      <c r="Y25" s="9">
        <f t="shared" si="12"/>
        <v>1.7999999999999998</v>
      </c>
      <c r="Z25" s="18" t="str">
        <f t="shared" si="13"/>
        <v>ACEPTABLE</v>
      </c>
      <c r="AA25" s="9">
        <v>0</v>
      </c>
      <c r="AB25" s="9">
        <v>1</v>
      </c>
      <c r="AC25" s="9">
        <v>0</v>
      </c>
      <c r="AD25" s="9">
        <v>0</v>
      </c>
      <c r="AE25" s="9">
        <v>0</v>
      </c>
      <c r="AF25" s="9">
        <v>0</v>
      </c>
    </row>
    <row r="26" spans="1:32" ht="91.8" x14ac:dyDescent="0.2">
      <c r="A26" s="134"/>
      <c r="B26" s="135"/>
      <c r="C26" s="20" t="s">
        <v>24</v>
      </c>
      <c r="D26" s="20" t="s">
        <v>154</v>
      </c>
      <c r="E26" s="40">
        <f t="shared" si="6"/>
        <v>1</v>
      </c>
      <c r="F26" s="40">
        <f t="shared" si="7"/>
        <v>0</v>
      </c>
      <c r="G26" s="40">
        <v>0</v>
      </c>
      <c r="H26" s="17" t="s">
        <v>253</v>
      </c>
      <c r="I26" s="17" t="s">
        <v>247</v>
      </c>
      <c r="J26" s="8" t="s">
        <v>25</v>
      </c>
      <c r="K26" s="6" t="s">
        <v>264</v>
      </c>
      <c r="L26" s="6" t="s">
        <v>272</v>
      </c>
      <c r="M26" s="6" t="s">
        <v>236</v>
      </c>
      <c r="N26" s="9">
        <v>250</v>
      </c>
      <c r="O26" s="15">
        <f t="shared" si="14"/>
        <v>1</v>
      </c>
      <c r="P26" s="12" t="str">
        <f t="shared" si="15"/>
        <v>3</v>
      </c>
      <c r="Q26" s="9">
        <v>2</v>
      </c>
      <c r="R26" s="9">
        <v>2</v>
      </c>
      <c r="S26" s="9">
        <f t="shared" si="10"/>
        <v>2.2000000000000002</v>
      </c>
      <c r="T26" s="12" t="str">
        <f t="shared" si="11"/>
        <v>MEDIO</v>
      </c>
      <c r="U26" s="13" t="s">
        <v>68</v>
      </c>
      <c r="V26" s="9" t="s">
        <v>158</v>
      </c>
      <c r="W26" s="13" t="s">
        <v>84</v>
      </c>
      <c r="X26" s="9">
        <v>1</v>
      </c>
      <c r="Y26" s="9">
        <f t="shared" si="12"/>
        <v>2.2000000000000002</v>
      </c>
      <c r="Z26" s="18" t="str">
        <f t="shared" si="13"/>
        <v>ACEPTABLE</v>
      </c>
      <c r="AA26" s="9">
        <v>0</v>
      </c>
      <c r="AB26" s="9">
        <v>1</v>
      </c>
      <c r="AC26" s="9">
        <v>0</v>
      </c>
      <c r="AD26" s="9">
        <v>0</v>
      </c>
      <c r="AE26" s="9">
        <v>0</v>
      </c>
      <c r="AF26" s="9">
        <v>0</v>
      </c>
    </row>
    <row r="27" spans="1:32" ht="60.6" x14ac:dyDescent="0.2">
      <c r="A27" s="134"/>
      <c r="B27" s="135"/>
      <c r="C27" s="20" t="s">
        <v>24</v>
      </c>
      <c r="D27" s="20" t="s">
        <v>154</v>
      </c>
      <c r="E27" s="40">
        <f t="shared" si="6"/>
        <v>0</v>
      </c>
      <c r="F27" s="40">
        <f t="shared" si="7"/>
        <v>1</v>
      </c>
      <c r="G27" s="40">
        <v>0</v>
      </c>
      <c r="H27" s="17" t="s">
        <v>254</v>
      </c>
      <c r="I27" s="17" t="s">
        <v>247</v>
      </c>
      <c r="J27" s="8" t="s">
        <v>25</v>
      </c>
      <c r="K27" s="6" t="s">
        <v>265</v>
      </c>
      <c r="L27" s="6" t="s">
        <v>246</v>
      </c>
      <c r="M27" s="6" t="s">
        <v>236</v>
      </c>
      <c r="N27" s="9">
        <v>10</v>
      </c>
      <c r="O27" s="15">
        <f t="shared" si="14"/>
        <v>0.04</v>
      </c>
      <c r="P27" s="12" t="str">
        <f t="shared" si="15"/>
        <v>1</v>
      </c>
      <c r="Q27" s="9">
        <v>2</v>
      </c>
      <c r="R27" s="9">
        <v>2</v>
      </c>
      <c r="S27" s="9">
        <f t="shared" si="10"/>
        <v>1.7999999999999998</v>
      </c>
      <c r="T27" s="12" t="str">
        <f t="shared" si="11"/>
        <v>BAJO</v>
      </c>
      <c r="U27" s="13" t="s">
        <v>68</v>
      </c>
      <c r="V27" s="9" t="s">
        <v>158</v>
      </c>
      <c r="W27" s="13" t="s">
        <v>84</v>
      </c>
      <c r="X27" s="9">
        <v>1</v>
      </c>
      <c r="Y27" s="9">
        <f t="shared" si="12"/>
        <v>1.7999999999999998</v>
      </c>
      <c r="Z27" s="18" t="str">
        <f t="shared" si="13"/>
        <v>ACEPTABLE</v>
      </c>
      <c r="AA27" s="9">
        <v>0</v>
      </c>
      <c r="AB27" s="9">
        <v>1</v>
      </c>
      <c r="AC27" s="9">
        <v>0</v>
      </c>
      <c r="AD27" s="9">
        <v>0</v>
      </c>
      <c r="AE27" s="9">
        <v>0</v>
      </c>
      <c r="AF27" s="9">
        <v>0</v>
      </c>
    </row>
    <row r="28" spans="1:32" ht="61.2" x14ac:dyDescent="0.2">
      <c r="A28" s="134"/>
      <c r="B28" s="135"/>
      <c r="C28" s="20" t="s">
        <v>24</v>
      </c>
      <c r="D28" s="20" t="s">
        <v>154</v>
      </c>
      <c r="E28" s="40">
        <f t="shared" si="6"/>
        <v>1</v>
      </c>
      <c r="F28" s="40">
        <f t="shared" si="7"/>
        <v>0</v>
      </c>
      <c r="G28" s="40">
        <v>0</v>
      </c>
      <c r="H28" s="17" t="s">
        <v>255</v>
      </c>
      <c r="I28" s="17" t="s">
        <v>260</v>
      </c>
      <c r="J28" s="8" t="s">
        <v>25</v>
      </c>
      <c r="K28" s="6" t="s">
        <v>266</v>
      </c>
      <c r="L28" s="6" t="s">
        <v>272</v>
      </c>
      <c r="M28" s="6" t="s">
        <v>236</v>
      </c>
      <c r="N28" s="9">
        <v>250</v>
      </c>
      <c r="O28" s="15">
        <f t="shared" si="14"/>
        <v>1</v>
      </c>
      <c r="P28" s="12" t="str">
        <f t="shared" si="15"/>
        <v>3</v>
      </c>
      <c r="Q28" s="9">
        <v>2</v>
      </c>
      <c r="R28" s="9">
        <v>2</v>
      </c>
      <c r="S28" s="9">
        <f t="shared" si="10"/>
        <v>2.2000000000000002</v>
      </c>
      <c r="T28" s="12" t="str">
        <f t="shared" si="11"/>
        <v>MEDIO</v>
      </c>
      <c r="U28" s="13" t="s">
        <v>68</v>
      </c>
      <c r="V28" s="9" t="s">
        <v>158</v>
      </c>
      <c r="W28" s="13" t="s">
        <v>84</v>
      </c>
      <c r="X28" s="9">
        <v>1</v>
      </c>
      <c r="Y28" s="9">
        <f t="shared" si="12"/>
        <v>2.2000000000000002</v>
      </c>
      <c r="Z28" s="18" t="str">
        <f t="shared" si="13"/>
        <v>ACEPTABLE</v>
      </c>
      <c r="AA28" s="9">
        <v>0</v>
      </c>
      <c r="AB28" s="9">
        <v>1</v>
      </c>
      <c r="AC28" s="9">
        <v>0</v>
      </c>
      <c r="AD28" s="9">
        <v>0</v>
      </c>
      <c r="AE28" s="9">
        <v>0</v>
      </c>
      <c r="AF28" s="9">
        <v>0</v>
      </c>
    </row>
    <row r="29" spans="1:32" ht="60.6" x14ac:dyDescent="0.2">
      <c r="A29" s="134"/>
      <c r="B29" s="135"/>
      <c r="C29" s="20" t="s">
        <v>0</v>
      </c>
      <c r="D29" s="20" t="s">
        <v>249</v>
      </c>
      <c r="E29" s="40">
        <f t="shared" si="6"/>
        <v>1</v>
      </c>
      <c r="F29" s="40">
        <f t="shared" si="7"/>
        <v>0</v>
      </c>
      <c r="G29" s="40">
        <v>0</v>
      </c>
      <c r="H29" s="17" t="s">
        <v>256</v>
      </c>
      <c r="I29" s="17" t="s">
        <v>247</v>
      </c>
      <c r="J29" s="8" t="s">
        <v>25</v>
      </c>
      <c r="K29" s="6" t="s">
        <v>267</v>
      </c>
      <c r="L29" s="6" t="s">
        <v>271</v>
      </c>
      <c r="M29" s="6" t="s">
        <v>236</v>
      </c>
      <c r="N29" s="9">
        <v>250</v>
      </c>
      <c r="O29" s="15">
        <f t="shared" si="14"/>
        <v>1</v>
      </c>
      <c r="P29" s="12" t="str">
        <f t="shared" si="15"/>
        <v>3</v>
      </c>
      <c r="Q29" s="9">
        <v>2</v>
      </c>
      <c r="R29" s="9">
        <v>2</v>
      </c>
      <c r="S29" s="9">
        <f t="shared" si="10"/>
        <v>2.2000000000000002</v>
      </c>
      <c r="T29" s="12" t="str">
        <f t="shared" si="11"/>
        <v>MEDIO</v>
      </c>
      <c r="U29" s="13" t="s">
        <v>68</v>
      </c>
      <c r="V29" s="9" t="s">
        <v>158</v>
      </c>
      <c r="W29" s="13" t="s">
        <v>84</v>
      </c>
      <c r="X29" s="9">
        <v>1</v>
      </c>
      <c r="Y29" s="9">
        <f t="shared" si="12"/>
        <v>2.2000000000000002</v>
      </c>
      <c r="Z29" s="18" t="str">
        <f t="shared" si="13"/>
        <v>ACEPTABLE</v>
      </c>
      <c r="AA29" s="9">
        <v>0</v>
      </c>
      <c r="AB29" s="9">
        <v>1</v>
      </c>
      <c r="AC29" s="9">
        <v>0</v>
      </c>
      <c r="AD29" s="9">
        <v>0</v>
      </c>
      <c r="AE29" s="9">
        <v>0</v>
      </c>
      <c r="AF29" s="9">
        <v>0</v>
      </c>
    </row>
    <row r="30" spans="1:32" ht="60.6" x14ac:dyDescent="0.2">
      <c r="A30" s="134"/>
      <c r="B30" s="135"/>
      <c r="C30" s="20" t="s">
        <v>24</v>
      </c>
      <c r="D30" s="20" t="s">
        <v>262</v>
      </c>
      <c r="E30" s="40">
        <f t="shared" si="6"/>
        <v>0</v>
      </c>
      <c r="F30" s="40">
        <f t="shared" si="7"/>
        <v>1</v>
      </c>
      <c r="G30" s="40">
        <v>0</v>
      </c>
      <c r="H30" s="17" t="s">
        <v>257</v>
      </c>
      <c r="I30" s="17" t="s">
        <v>247</v>
      </c>
      <c r="J30" s="8" t="s">
        <v>25</v>
      </c>
      <c r="K30" s="6" t="s">
        <v>268</v>
      </c>
      <c r="L30" s="6" t="s">
        <v>271</v>
      </c>
      <c r="M30" s="6" t="s">
        <v>236</v>
      </c>
      <c r="N30" s="9">
        <v>25</v>
      </c>
      <c r="O30" s="15">
        <f t="shared" si="14"/>
        <v>0.1</v>
      </c>
      <c r="P30" s="12" t="str">
        <f t="shared" si="15"/>
        <v>1</v>
      </c>
      <c r="Q30" s="9">
        <v>2</v>
      </c>
      <c r="R30" s="9">
        <v>2</v>
      </c>
      <c r="S30" s="9">
        <f t="shared" si="10"/>
        <v>1.7999999999999998</v>
      </c>
      <c r="T30" s="12" t="str">
        <f t="shared" si="11"/>
        <v>BAJO</v>
      </c>
      <c r="U30" s="13" t="s">
        <v>68</v>
      </c>
      <c r="V30" s="9" t="s">
        <v>158</v>
      </c>
      <c r="W30" s="13" t="s">
        <v>84</v>
      </c>
      <c r="X30" s="9">
        <v>1</v>
      </c>
      <c r="Y30" s="9">
        <f t="shared" si="12"/>
        <v>1.7999999999999998</v>
      </c>
      <c r="Z30" s="18" t="str">
        <f t="shared" si="13"/>
        <v>ACEPTABLE</v>
      </c>
      <c r="AA30" s="9">
        <v>0</v>
      </c>
      <c r="AB30" s="9">
        <v>1</v>
      </c>
      <c r="AC30" s="9">
        <v>0</v>
      </c>
      <c r="AD30" s="9">
        <v>0</v>
      </c>
      <c r="AE30" s="9">
        <v>0</v>
      </c>
      <c r="AF30" s="9">
        <v>0</v>
      </c>
    </row>
    <row r="31" spans="1:32" ht="71.400000000000006" x14ac:dyDescent="0.2">
      <c r="A31" s="134"/>
      <c r="B31" s="135"/>
      <c r="C31" s="20" t="s">
        <v>0</v>
      </c>
      <c r="D31" s="20" t="s">
        <v>249</v>
      </c>
      <c r="E31" s="40">
        <f t="shared" si="6"/>
        <v>0</v>
      </c>
      <c r="F31" s="40">
        <f t="shared" si="7"/>
        <v>1</v>
      </c>
      <c r="G31" s="40">
        <v>0</v>
      </c>
      <c r="H31" s="17" t="s">
        <v>258</v>
      </c>
      <c r="I31" s="17" t="s">
        <v>261</v>
      </c>
      <c r="J31" s="8" t="s">
        <v>25</v>
      </c>
      <c r="K31" s="6" t="s">
        <v>269</v>
      </c>
      <c r="L31" s="6" t="s">
        <v>271</v>
      </c>
      <c r="M31" s="6" t="s">
        <v>236</v>
      </c>
      <c r="N31" s="9">
        <v>1</v>
      </c>
      <c r="O31" s="15">
        <f t="shared" si="14"/>
        <v>4.0000000000000001E-3</v>
      </c>
      <c r="P31" s="12" t="str">
        <f t="shared" si="15"/>
        <v>1</v>
      </c>
      <c r="Q31" s="9">
        <v>2</v>
      </c>
      <c r="R31" s="9">
        <v>2</v>
      </c>
      <c r="S31" s="9">
        <f t="shared" si="10"/>
        <v>1.7999999999999998</v>
      </c>
      <c r="T31" s="12" t="str">
        <f t="shared" si="11"/>
        <v>BAJO</v>
      </c>
      <c r="U31" s="13" t="s">
        <v>68</v>
      </c>
      <c r="V31" s="9" t="s">
        <v>158</v>
      </c>
      <c r="W31" s="13" t="s">
        <v>84</v>
      </c>
      <c r="X31" s="9">
        <v>1</v>
      </c>
      <c r="Y31" s="9">
        <f t="shared" si="12"/>
        <v>1.7999999999999998</v>
      </c>
      <c r="Z31" s="18" t="str">
        <f t="shared" si="13"/>
        <v>ACEPTABLE</v>
      </c>
      <c r="AA31" s="9">
        <v>0</v>
      </c>
      <c r="AB31" s="9">
        <v>1</v>
      </c>
      <c r="AC31" s="9">
        <v>0</v>
      </c>
      <c r="AD31" s="9">
        <v>0</v>
      </c>
      <c r="AE31" s="9">
        <v>0</v>
      </c>
      <c r="AF31" s="9">
        <v>0</v>
      </c>
    </row>
    <row r="32" spans="1:32" ht="60.6" x14ac:dyDescent="0.2">
      <c r="A32" s="134"/>
      <c r="B32" s="135"/>
      <c r="C32" s="20" t="s">
        <v>24</v>
      </c>
      <c r="D32" s="20" t="s">
        <v>262</v>
      </c>
      <c r="E32" s="40">
        <f t="shared" si="6"/>
        <v>0</v>
      </c>
      <c r="F32" s="40">
        <f t="shared" si="7"/>
        <v>1</v>
      </c>
      <c r="G32" s="40">
        <v>0</v>
      </c>
      <c r="H32" s="17" t="s">
        <v>259</v>
      </c>
      <c r="I32" s="17" t="s">
        <v>247</v>
      </c>
      <c r="J32" s="8" t="s">
        <v>25</v>
      </c>
      <c r="K32" s="6" t="s">
        <v>270</v>
      </c>
      <c r="L32" s="6" t="s">
        <v>271</v>
      </c>
      <c r="M32" s="6" t="s">
        <v>236</v>
      </c>
      <c r="N32" s="9">
        <v>25</v>
      </c>
      <c r="O32" s="15">
        <f t="shared" si="14"/>
        <v>0.1</v>
      </c>
      <c r="P32" s="12" t="str">
        <f t="shared" si="15"/>
        <v>1</v>
      </c>
      <c r="Q32" s="9">
        <v>2</v>
      </c>
      <c r="R32" s="9">
        <v>2</v>
      </c>
      <c r="S32" s="9">
        <f t="shared" si="10"/>
        <v>1.7999999999999998</v>
      </c>
      <c r="T32" s="12" t="str">
        <f t="shared" si="11"/>
        <v>BAJO</v>
      </c>
      <c r="U32" s="13" t="s">
        <v>68</v>
      </c>
      <c r="V32" s="9" t="s">
        <v>158</v>
      </c>
      <c r="W32" s="13" t="s">
        <v>84</v>
      </c>
      <c r="X32" s="9">
        <v>1</v>
      </c>
      <c r="Y32" s="9">
        <f t="shared" si="12"/>
        <v>1.7999999999999998</v>
      </c>
      <c r="Z32" s="18" t="str">
        <f t="shared" si="13"/>
        <v>ACEPTABLE</v>
      </c>
      <c r="AA32" s="9">
        <v>0</v>
      </c>
      <c r="AB32" s="9">
        <v>1</v>
      </c>
      <c r="AC32" s="9">
        <v>0</v>
      </c>
      <c r="AD32" s="9">
        <v>0</v>
      </c>
      <c r="AE32" s="9">
        <v>0</v>
      </c>
      <c r="AF32" s="9">
        <v>0</v>
      </c>
    </row>
  </sheetData>
  <mergeCells count="48">
    <mergeCell ref="A10:A32"/>
    <mergeCell ref="B10:B32"/>
    <mergeCell ref="AD1:AF1"/>
    <mergeCell ref="AA2:AC2"/>
    <mergeCell ref="AD2:AF2"/>
    <mergeCell ref="AD3:AF3"/>
    <mergeCell ref="B2:Z3"/>
    <mergeCell ref="W7:W8"/>
    <mergeCell ref="X7:X8"/>
    <mergeCell ref="Y7:Y8"/>
    <mergeCell ref="AD7:AD8"/>
    <mergeCell ref="AE7:AE8"/>
    <mergeCell ref="L7:L8"/>
    <mergeCell ref="S7:S8"/>
    <mergeCell ref="AA7:AA8"/>
    <mergeCell ref="Z6:Z8"/>
    <mergeCell ref="AB7:AB8"/>
    <mergeCell ref="M7:M8"/>
    <mergeCell ref="J6:M6"/>
    <mergeCell ref="U6:Y6"/>
    <mergeCell ref="AA5:AF6"/>
    <mergeCell ref="AF7:AF8"/>
    <mergeCell ref="T7:T8"/>
    <mergeCell ref="J7:K7"/>
    <mergeCell ref="U7:V7"/>
    <mergeCell ref="AC7:AC8"/>
    <mergeCell ref="AA1:AC1"/>
    <mergeCell ref="AA3:AC3"/>
    <mergeCell ref="E6:G6"/>
    <mergeCell ref="H5:T5"/>
    <mergeCell ref="U5:Z5"/>
    <mergeCell ref="N6:T6"/>
    <mergeCell ref="B1:Z1"/>
    <mergeCell ref="H6:I6"/>
    <mergeCell ref="A1:A3"/>
    <mergeCell ref="A5:G5"/>
    <mergeCell ref="N7:P7"/>
    <mergeCell ref="R7:R8"/>
    <mergeCell ref="Q7:Q9"/>
    <mergeCell ref="A6:A8"/>
    <mergeCell ref="B6:B8"/>
    <mergeCell ref="C6:C8"/>
    <mergeCell ref="D6:D8"/>
    <mergeCell ref="E7:E8"/>
    <mergeCell ref="F7:F8"/>
    <mergeCell ref="G7:G8"/>
    <mergeCell ref="H7:H8"/>
    <mergeCell ref="I7:I8"/>
  </mergeCells>
  <conditionalFormatting sqref="T10:T32">
    <cfRule type="cellIs" dxfId="165" priority="8" stopIfTrue="1" operator="equal">
      <formula>"ALTO"</formula>
    </cfRule>
    <cfRule type="cellIs" dxfId="164" priority="9" stopIfTrue="1" operator="equal">
      <formula>"MEDIO"</formula>
    </cfRule>
    <cfRule type="cellIs" dxfId="163" priority="10" stopIfTrue="1" operator="equal">
      <formula>"BAJO"</formula>
    </cfRule>
  </conditionalFormatting>
  <conditionalFormatting sqref="P10:P32">
    <cfRule type="cellIs" dxfId="162" priority="4" operator="greaterThan">
      <formula>0</formula>
    </cfRule>
    <cfRule type="cellIs" dxfId="161" priority="5" stopIfTrue="1" operator="equal">
      <formula>"ALTO"</formula>
    </cfRule>
    <cfRule type="cellIs" dxfId="160" priority="6" stopIfTrue="1" operator="equal">
      <formula>"MEDIO"</formula>
    </cfRule>
    <cfRule type="cellIs" dxfId="159" priority="7" stopIfTrue="1" operator="equal">
      <formula>"BAJO"</formula>
    </cfRule>
  </conditionalFormatting>
  <conditionalFormatting sqref="Z10:Z32">
    <cfRule type="cellIs" dxfId="158" priority="1" stopIfTrue="1" operator="equal">
      <formula>"SIGNIFICATIVO"</formula>
    </cfRule>
    <cfRule type="cellIs" dxfId="157" priority="2" stopIfTrue="1" operator="equal">
      <formula>"MODERADO"</formula>
    </cfRule>
    <cfRule type="cellIs" dxfId="156" priority="3" stopIfTrue="1" operator="equal">
      <formula>"ACEPTABLE"</formula>
    </cfRule>
  </conditionalFormatting>
  <pageMargins left="0.7" right="0.7" top="0.75" bottom="0.75" header="0.3" footer="0.3"/>
  <pageSetup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ECV!$B$4:$B$8</xm:f>
          </x14:formula1>
          <xm:sqref>M1:M1048576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"/>
  <dimension ref="A1:AF58"/>
  <sheetViews>
    <sheetView topLeftCell="A53" zoomScale="110" zoomScaleNormal="110" workbookViewId="0">
      <selection activeCell="H10" sqref="H10:H58"/>
    </sheetView>
  </sheetViews>
  <sheetFormatPr baseColWidth="10" defaultColWidth="11.44140625" defaultRowHeight="10.199999999999999" x14ac:dyDescent="0.2"/>
  <cols>
    <col min="1" max="1" width="18.77734375" style="1" customWidth="1"/>
    <col min="2" max="2" width="24.109375" style="1" customWidth="1"/>
    <col min="3" max="3" width="16.33203125" style="1" bestFit="1" customWidth="1"/>
    <col min="4" max="4" width="31" style="1" customWidth="1"/>
    <col min="5" max="7" width="6.6640625" style="2" customWidth="1"/>
    <col min="8" max="8" width="24.5546875" style="1" customWidth="1"/>
    <col min="9" max="9" width="31.44140625" style="1" customWidth="1"/>
    <col min="10" max="10" width="19.44140625" style="1" customWidth="1"/>
    <col min="11" max="11" width="24.6640625" style="1" customWidth="1"/>
    <col min="12" max="12" width="16.33203125" style="1" customWidth="1"/>
    <col min="13" max="13" width="17.6640625" style="1" customWidth="1"/>
    <col min="14" max="16" width="13.6640625" style="1" customWidth="1"/>
    <col min="17" max="18" width="20" style="1" customWidth="1"/>
    <col min="19" max="19" width="21.109375" style="1" customWidth="1"/>
    <col min="20" max="21" width="15.6640625" style="1" customWidth="1"/>
    <col min="22" max="23" width="16.6640625" style="1" customWidth="1"/>
    <col min="24" max="25" width="6.6640625" style="1" customWidth="1"/>
    <col min="26" max="26" width="19" style="1" customWidth="1"/>
    <col min="27" max="28" width="6.6640625" style="1" customWidth="1"/>
    <col min="29" max="16384" width="11.44140625" style="1"/>
  </cols>
  <sheetData>
    <row r="1" spans="1:32" s="27" customFormat="1" ht="31.5" customHeight="1" x14ac:dyDescent="0.4">
      <c r="A1" s="101"/>
      <c r="B1" s="102" t="s">
        <v>19</v>
      </c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4"/>
      <c r="AA1" s="115" t="s">
        <v>15</v>
      </c>
      <c r="AB1" s="115"/>
      <c r="AC1" s="105"/>
      <c r="AD1" s="107" t="s">
        <v>139</v>
      </c>
      <c r="AE1" s="107"/>
      <c r="AF1" s="107"/>
    </row>
    <row r="2" spans="1:32" s="27" customFormat="1" ht="21.75" customHeight="1" x14ac:dyDescent="0.25">
      <c r="A2" s="101"/>
      <c r="B2" s="108" t="s">
        <v>16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10"/>
      <c r="AA2" s="115" t="s">
        <v>87</v>
      </c>
      <c r="AB2" s="115"/>
      <c r="AC2" s="105"/>
      <c r="AD2" s="116">
        <v>1</v>
      </c>
      <c r="AE2" s="117"/>
      <c r="AF2" s="118"/>
    </row>
    <row r="3" spans="1:32" s="27" customFormat="1" ht="25.5" customHeight="1" x14ac:dyDescent="0.25">
      <c r="A3" s="101"/>
      <c r="B3" s="111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3"/>
      <c r="AA3" s="115" t="s">
        <v>17</v>
      </c>
      <c r="AB3" s="115"/>
      <c r="AC3" s="105"/>
      <c r="AD3" s="119" t="s">
        <v>18</v>
      </c>
      <c r="AE3" s="119"/>
      <c r="AF3" s="119"/>
    </row>
    <row r="4" spans="1:32" s="27" customFormat="1" ht="9" customHeight="1" x14ac:dyDescent="0.25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11"/>
      <c r="P4" s="11"/>
      <c r="Q4" s="3"/>
      <c r="R4" s="5"/>
      <c r="S4" s="5"/>
    </row>
    <row r="5" spans="1:32" s="33" customFormat="1" ht="30" customHeight="1" x14ac:dyDescent="0.2">
      <c r="A5" s="99" t="s">
        <v>20</v>
      </c>
      <c r="B5" s="99"/>
      <c r="C5" s="99"/>
      <c r="D5" s="99"/>
      <c r="E5" s="99"/>
      <c r="F5" s="99"/>
      <c r="G5" s="99"/>
      <c r="H5" s="99" t="s">
        <v>14</v>
      </c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 t="s">
        <v>1</v>
      </c>
      <c r="V5" s="99"/>
      <c r="W5" s="99"/>
      <c r="X5" s="99"/>
      <c r="Y5" s="99"/>
      <c r="Z5" s="99"/>
      <c r="AA5" s="92" t="s">
        <v>204</v>
      </c>
      <c r="AB5" s="92"/>
      <c r="AC5" s="92"/>
      <c r="AD5" s="92"/>
      <c r="AE5" s="92"/>
      <c r="AF5" s="92"/>
    </row>
    <row r="6" spans="1:32" s="33" customFormat="1" ht="30" customHeight="1" x14ac:dyDescent="0.2">
      <c r="A6" s="92" t="s">
        <v>117</v>
      </c>
      <c r="B6" s="92" t="s">
        <v>118</v>
      </c>
      <c r="C6" s="92" t="s">
        <v>8</v>
      </c>
      <c r="D6" s="92" t="s">
        <v>9</v>
      </c>
      <c r="E6" s="92" t="s">
        <v>10</v>
      </c>
      <c r="F6" s="92"/>
      <c r="G6" s="92"/>
      <c r="H6" s="92" t="s">
        <v>213</v>
      </c>
      <c r="I6" s="92"/>
      <c r="J6" s="95" t="s">
        <v>214</v>
      </c>
      <c r="K6" s="96"/>
      <c r="L6" s="96"/>
      <c r="M6" s="97"/>
      <c r="N6" s="92" t="s">
        <v>181</v>
      </c>
      <c r="O6" s="92"/>
      <c r="P6" s="92"/>
      <c r="Q6" s="92"/>
      <c r="R6" s="92"/>
      <c r="S6" s="92"/>
      <c r="T6" s="92"/>
      <c r="U6" s="92" t="s">
        <v>182</v>
      </c>
      <c r="V6" s="92"/>
      <c r="W6" s="92"/>
      <c r="X6" s="92"/>
      <c r="Y6" s="92"/>
      <c r="Z6" s="92" t="s">
        <v>197</v>
      </c>
      <c r="AA6" s="92"/>
      <c r="AB6" s="92"/>
      <c r="AC6" s="92"/>
      <c r="AD6" s="92"/>
      <c r="AE6" s="92"/>
      <c r="AF6" s="92"/>
    </row>
    <row r="7" spans="1:32" s="33" customFormat="1" ht="29.25" customHeight="1" x14ac:dyDescent="0.2">
      <c r="A7" s="92"/>
      <c r="B7" s="92"/>
      <c r="C7" s="92"/>
      <c r="D7" s="92"/>
      <c r="E7" s="100" t="s">
        <v>25</v>
      </c>
      <c r="F7" s="100" t="s">
        <v>242</v>
      </c>
      <c r="G7" s="100" t="s">
        <v>2</v>
      </c>
      <c r="H7" s="92" t="s">
        <v>178</v>
      </c>
      <c r="I7" s="92" t="s">
        <v>12</v>
      </c>
      <c r="J7" s="93" t="s">
        <v>184</v>
      </c>
      <c r="K7" s="93"/>
      <c r="L7" s="93" t="s">
        <v>185</v>
      </c>
      <c r="M7" s="138" t="s">
        <v>196</v>
      </c>
      <c r="N7" s="92" t="s">
        <v>194</v>
      </c>
      <c r="O7" s="92"/>
      <c r="P7" s="92"/>
      <c r="Q7" s="92" t="s">
        <v>195</v>
      </c>
      <c r="R7" s="92" t="s">
        <v>215</v>
      </c>
      <c r="S7" s="92" t="s">
        <v>189</v>
      </c>
      <c r="T7" s="92" t="s">
        <v>190</v>
      </c>
      <c r="U7" s="92" t="s">
        <v>199</v>
      </c>
      <c r="V7" s="92"/>
      <c r="W7" s="92" t="s">
        <v>207</v>
      </c>
      <c r="X7" s="92" t="s">
        <v>208</v>
      </c>
      <c r="Y7" s="92" t="s">
        <v>209</v>
      </c>
      <c r="Z7" s="92"/>
      <c r="AA7" s="98" t="s">
        <v>3</v>
      </c>
      <c r="AB7" s="98" t="s">
        <v>4</v>
      </c>
      <c r="AC7" s="98" t="s">
        <v>5</v>
      </c>
      <c r="AD7" s="98" t="s">
        <v>6</v>
      </c>
      <c r="AE7" s="98" t="s">
        <v>21</v>
      </c>
      <c r="AF7" s="98" t="s">
        <v>7</v>
      </c>
    </row>
    <row r="8" spans="1:32" s="33" customFormat="1" ht="51.75" customHeight="1" x14ac:dyDescent="0.2">
      <c r="A8" s="92"/>
      <c r="B8" s="92"/>
      <c r="C8" s="92"/>
      <c r="D8" s="92"/>
      <c r="E8" s="100"/>
      <c r="F8" s="100"/>
      <c r="G8" s="100"/>
      <c r="H8" s="92"/>
      <c r="I8" s="92"/>
      <c r="J8" s="51" t="s">
        <v>46</v>
      </c>
      <c r="K8" s="52" t="s">
        <v>47</v>
      </c>
      <c r="L8" s="93"/>
      <c r="M8" s="139"/>
      <c r="N8" s="53" t="s">
        <v>74</v>
      </c>
      <c r="O8" s="53" t="s">
        <v>75</v>
      </c>
      <c r="P8" s="54" t="s">
        <v>76</v>
      </c>
      <c r="Q8" s="92"/>
      <c r="R8" s="92"/>
      <c r="S8" s="92"/>
      <c r="T8" s="92"/>
      <c r="U8" s="51" t="s">
        <v>30</v>
      </c>
      <c r="V8" s="51" t="s">
        <v>29</v>
      </c>
      <c r="W8" s="92"/>
      <c r="X8" s="92"/>
      <c r="Y8" s="92"/>
      <c r="Z8" s="92"/>
      <c r="AA8" s="98"/>
      <c r="AB8" s="98"/>
      <c r="AC8" s="98"/>
      <c r="AD8" s="98"/>
      <c r="AE8" s="98"/>
      <c r="AF8" s="98"/>
    </row>
    <row r="9" spans="1:32" x14ac:dyDescent="0.2">
      <c r="A9" s="36"/>
      <c r="B9" s="36"/>
      <c r="C9" s="36"/>
      <c r="D9" s="36"/>
      <c r="H9" s="36"/>
      <c r="I9" s="36"/>
      <c r="J9" s="37"/>
      <c r="K9" s="37"/>
      <c r="L9" s="38"/>
      <c r="M9" s="38"/>
      <c r="N9" s="38"/>
      <c r="O9" s="38"/>
      <c r="P9" s="38"/>
      <c r="Q9" s="38"/>
      <c r="R9" s="38"/>
      <c r="S9" s="38"/>
      <c r="T9" s="38"/>
      <c r="U9" s="38"/>
      <c r="V9" s="39"/>
      <c r="W9" s="39"/>
      <c r="X9" s="39"/>
      <c r="Y9" s="39"/>
      <c r="Z9" s="39"/>
      <c r="AA9" s="39"/>
      <c r="AB9" s="39"/>
    </row>
    <row r="10" spans="1:32" ht="61.2" customHeight="1" x14ac:dyDescent="0.2">
      <c r="A10" s="142" t="s">
        <v>123</v>
      </c>
      <c r="B10" s="137" t="s">
        <v>125</v>
      </c>
      <c r="C10" s="20" t="s">
        <v>0</v>
      </c>
      <c r="D10" s="20" t="s">
        <v>105</v>
      </c>
      <c r="E10" s="40">
        <f>IF(N10&gt;200,1,0)</f>
        <v>1</v>
      </c>
      <c r="F10" s="40">
        <f>IF(N10&lt;200,1,0)</f>
        <v>0</v>
      </c>
      <c r="G10" s="40">
        <v>0</v>
      </c>
      <c r="H10" s="17" t="s">
        <v>31</v>
      </c>
      <c r="I10" s="17" t="s">
        <v>42</v>
      </c>
      <c r="J10" s="8" t="s">
        <v>25</v>
      </c>
      <c r="K10" s="6" t="s">
        <v>35</v>
      </c>
      <c r="L10" s="6" t="s">
        <v>35</v>
      </c>
      <c r="M10" s="6" t="s">
        <v>239</v>
      </c>
      <c r="N10" s="9">
        <v>250</v>
      </c>
      <c r="O10" s="15">
        <f>+N10/250</f>
        <v>1</v>
      </c>
      <c r="P10" s="12" t="str">
        <f>IF(O10&lt;=0.15,"1",IF(AND(O10&gt;0.15,O10&lt;0.3),"2",IF(AND(O10&gt;=0.3),"3")))</f>
        <v>3</v>
      </c>
      <c r="Q10" s="9">
        <v>2</v>
      </c>
      <c r="R10" s="9">
        <v>1</v>
      </c>
      <c r="S10" s="9">
        <f t="shared" ref="S10:S20" si="0">+(P10*0.2)+(Q10*0.5)+(R10*0.3)</f>
        <v>1.9000000000000001</v>
      </c>
      <c r="T10" s="12" t="str">
        <f t="shared" ref="T10:T20" si="1">IF(S10&lt;=2,"BAJO",IF(AND(S10&gt;2,S10&lt;2.5),"MEDIO",IF(AND(S10&gt;=2.5),"ALTO")))</f>
        <v>BAJO</v>
      </c>
      <c r="U10" s="13" t="s">
        <v>53</v>
      </c>
      <c r="V10" s="9" t="s">
        <v>158</v>
      </c>
      <c r="W10" s="13" t="s">
        <v>54</v>
      </c>
      <c r="X10" s="9">
        <v>1</v>
      </c>
      <c r="Y10" s="9">
        <f>+X10*S10</f>
        <v>1.9000000000000001</v>
      </c>
      <c r="Z10" s="18" t="str">
        <f>IF(Y10&lt;=3,"ACEPTABLE",IF(AND(Y10&gt;3,Y10&lt;6),"MODERADO",IF(AND(Y10&gt;=6),"SIGNIFICATIVO")))</f>
        <v>ACEPTABLE</v>
      </c>
      <c r="AA10" s="9">
        <v>0</v>
      </c>
      <c r="AB10" s="9">
        <v>1</v>
      </c>
      <c r="AC10" s="9">
        <v>0</v>
      </c>
      <c r="AD10" s="9">
        <v>0</v>
      </c>
      <c r="AE10" s="9">
        <v>1</v>
      </c>
      <c r="AF10" s="9">
        <v>1</v>
      </c>
    </row>
    <row r="11" spans="1:32" ht="71.400000000000006" customHeight="1" x14ac:dyDescent="0.2">
      <c r="A11" s="142"/>
      <c r="B11" s="137"/>
      <c r="C11" s="20" t="s">
        <v>0</v>
      </c>
      <c r="D11" s="20" t="s">
        <v>105</v>
      </c>
      <c r="E11" s="40">
        <f t="shared" ref="E11:E58" si="2">IF(N11&gt;200,1,0)</f>
        <v>0</v>
      </c>
      <c r="F11" s="40">
        <f t="shared" ref="F11:F58" si="3">IF(N11&lt;200,1,0)</f>
        <v>1</v>
      </c>
      <c r="G11" s="40">
        <v>0</v>
      </c>
      <c r="H11" s="17" t="s">
        <v>31</v>
      </c>
      <c r="I11" s="17" t="s">
        <v>42</v>
      </c>
      <c r="J11" s="8" t="s">
        <v>25</v>
      </c>
      <c r="K11" s="6" t="s">
        <v>43</v>
      </c>
      <c r="L11" s="6" t="s">
        <v>69</v>
      </c>
      <c r="M11" s="6" t="s">
        <v>226</v>
      </c>
      <c r="N11" s="9">
        <v>3</v>
      </c>
      <c r="O11" s="15">
        <f t="shared" ref="O11:O30" si="4">+N11/250</f>
        <v>1.2E-2</v>
      </c>
      <c r="P11" s="12" t="str">
        <f t="shared" ref="P11:P30" si="5">IF(O11&lt;=0.15,"1",IF(AND(O11&gt;0.15,O11&lt;0.3),"2",IF(AND(O11&gt;=0.3),"3")))</f>
        <v>1</v>
      </c>
      <c r="Q11" s="9">
        <v>2</v>
      </c>
      <c r="R11" s="9">
        <v>2</v>
      </c>
      <c r="S11" s="9">
        <f t="shared" si="0"/>
        <v>1.7999999999999998</v>
      </c>
      <c r="T11" s="12" t="str">
        <f t="shared" si="1"/>
        <v>BAJO</v>
      </c>
      <c r="U11" s="13" t="s">
        <v>92</v>
      </c>
      <c r="V11" s="9" t="s">
        <v>158</v>
      </c>
      <c r="W11" s="13" t="s">
        <v>55</v>
      </c>
      <c r="X11" s="9">
        <v>1</v>
      </c>
      <c r="Y11" s="9">
        <f t="shared" ref="Y11:Y30" si="6">+X11*S11</f>
        <v>1.7999999999999998</v>
      </c>
      <c r="Z11" s="18" t="str">
        <f t="shared" ref="Z11:Z30" si="7">IF(Y11&lt;=3,"ACEPTABLE",IF(AND(Y11&gt;3,Y11&lt;6),"MODERADO",IF(AND(Y11&gt;=6),"SIGNIFICATIVO")))</f>
        <v>ACEPTABLE</v>
      </c>
      <c r="AA11" s="9">
        <v>0</v>
      </c>
      <c r="AB11" s="9">
        <v>1</v>
      </c>
      <c r="AC11" s="9">
        <v>0</v>
      </c>
      <c r="AD11" s="9">
        <v>1</v>
      </c>
      <c r="AE11" s="9">
        <v>1</v>
      </c>
      <c r="AF11" s="9">
        <v>1</v>
      </c>
    </row>
    <row r="12" spans="1:32" ht="81.599999999999994" x14ac:dyDescent="0.2">
      <c r="A12" s="142"/>
      <c r="B12" s="137"/>
      <c r="C12" s="20" t="s">
        <v>0</v>
      </c>
      <c r="D12" s="20" t="s">
        <v>105</v>
      </c>
      <c r="E12" s="40">
        <f t="shared" si="2"/>
        <v>1</v>
      </c>
      <c r="F12" s="40">
        <f t="shared" si="3"/>
        <v>0</v>
      </c>
      <c r="G12" s="40">
        <v>0</v>
      </c>
      <c r="H12" s="17" t="s">
        <v>31</v>
      </c>
      <c r="I12" s="17" t="s">
        <v>41</v>
      </c>
      <c r="J12" s="8" t="s">
        <v>25</v>
      </c>
      <c r="K12" s="6" t="s">
        <v>99</v>
      </c>
      <c r="L12" s="6" t="s">
        <v>106</v>
      </c>
      <c r="M12" s="6" t="s">
        <v>240</v>
      </c>
      <c r="N12" s="9">
        <v>250</v>
      </c>
      <c r="O12" s="15">
        <f t="shared" si="4"/>
        <v>1</v>
      </c>
      <c r="P12" s="12" t="str">
        <f t="shared" si="5"/>
        <v>3</v>
      </c>
      <c r="Q12" s="9">
        <v>1</v>
      </c>
      <c r="R12" s="9">
        <v>1</v>
      </c>
      <c r="S12" s="9">
        <f t="shared" si="0"/>
        <v>1.4000000000000001</v>
      </c>
      <c r="T12" s="12" t="str">
        <f t="shared" si="1"/>
        <v>BAJO</v>
      </c>
      <c r="U12" s="13" t="s">
        <v>100</v>
      </c>
      <c r="V12" s="9" t="s">
        <v>158</v>
      </c>
      <c r="W12" s="13" t="s">
        <v>97</v>
      </c>
      <c r="X12" s="9">
        <v>2</v>
      </c>
      <c r="Y12" s="9">
        <f t="shared" si="6"/>
        <v>2.8000000000000003</v>
      </c>
      <c r="Z12" s="18" t="str">
        <f t="shared" si="7"/>
        <v>ACEPTABLE</v>
      </c>
      <c r="AA12" s="9">
        <v>0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</row>
    <row r="13" spans="1:32" ht="81.599999999999994" x14ac:dyDescent="0.2">
      <c r="A13" s="142"/>
      <c r="B13" s="137"/>
      <c r="C13" s="20" t="s">
        <v>0</v>
      </c>
      <c r="D13" s="20" t="s">
        <v>105</v>
      </c>
      <c r="E13" s="40">
        <f t="shared" si="2"/>
        <v>1</v>
      </c>
      <c r="F13" s="40">
        <f t="shared" si="3"/>
        <v>0</v>
      </c>
      <c r="G13" s="40">
        <v>0</v>
      </c>
      <c r="H13" s="17" t="s">
        <v>33</v>
      </c>
      <c r="I13" s="17" t="s">
        <v>56</v>
      </c>
      <c r="J13" s="8" t="s">
        <v>25</v>
      </c>
      <c r="K13" s="6" t="s">
        <v>39</v>
      </c>
      <c r="L13" s="6" t="s">
        <v>49</v>
      </c>
      <c r="M13" s="6" t="s">
        <v>240</v>
      </c>
      <c r="N13" s="9">
        <v>250</v>
      </c>
      <c r="O13" s="15">
        <f t="shared" si="4"/>
        <v>1</v>
      </c>
      <c r="P13" s="12" t="str">
        <f t="shared" si="5"/>
        <v>3</v>
      </c>
      <c r="Q13" s="9">
        <v>1</v>
      </c>
      <c r="R13" s="9">
        <v>1</v>
      </c>
      <c r="S13" s="9">
        <f t="shared" si="0"/>
        <v>1.4000000000000001</v>
      </c>
      <c r="T13" s="12" t="str">
        <f t="shared" si="1"/>
        <v>BAJO</v>
      </c>
      <c r="U13" s="13" t="s">
        <v>22</v>
      </c>
      <c r="V13" s="9" t="s">
        <v>158</v>
      </c>
      <c r="W13" s="13" t="s">
        <v>86</v>
      </c>
      <c r="X13" s="9">
        <v>1</v>
      </c>
      <c r="Y13" s="9">
        <f t="shared" si="6"/>
        <v>1.4000000000000001</v>
      </c>
      <c r="Z13" s="18" t="str">
        <f t="shared" si="7"/>
        <v>ACEPTABLE</v>
      </c>
      <c r="AA13" s="9">
        <v>0</v>
      </c>
      <c r="AB13" s="9">
        <v>1</v>
      </c>
      <c r="AC13" s="9">
        <v>1</v>
      </c>
      <c r="AD13" s="9">
        <v>1</v>
      </c>
      <c r="AE13" s="9">
        <v>1</v>
      </c>
      <c r="AF13" s="9">
        <v>1</v>
      </c>
    </row>
    <row r="14" spans="1:32" ht="81.599999999999994" x14ac:dyDescent="0.2">
      <c r="A14" s="142"/>
      <c r="B14" s="137"/>
      <c r="C14" s="20" t="s">
        <v>0</v>
      </c>
      <c r="D14" s="20" t="s">
        <v>105</v>
      </c>
      <c r="E14" s="40">
        <f t="shared" si="2"/>
        <v>0</v>
      </c>
      <c r="F14" s="40">
        <f t="shared" si="3"/>
        <v>1</v>
      </c>
      <c r="G14" s="40">
        <v>0</v>
      </c>
      <c r="H14" s="17" t="s">
        <v>33</v>
      </c>
      <c r="I14" s="17" t="s">
        <v>57</v>
      </c>
      <c r="J14" s="8" t="s">
        <v>25</v>
      </c>
      <c r="K14" s="6" t="s">
        <v>37</v>
      </c>
      <c r="L14" s="6" t="s">
        <v>48</v>
      </c>
      <c r="M14" s="6" t="s">
        <v>237</v>
      </c>
      <c r="N14" s="9">
        <v>12</v>
      </c>
      <c r="O14" s="15">
        <f t="shared" si="4"/>
        <v>4.8000000000000001E-2</v>
      </c>
      <c r="P14" s="12" t="str">
        <f t="shared" si="5"/>
        <v>1</v>
      </c>
      <c r="Q14" s="9">
        <v>2</v>
      </c>
      <c r="R14" s="9">
        <v>2</v>
      </c>
      <c r="S14" s="9">
        <f t="shared" si="0"/>
        <v>1.7999999999999998</v>
      </c>
      <c r="T14" s="12" t="str">
        <f t="shared" si="1"/>
        <v>BAJO</v>
      </c>
      <c r="U14" s="13" t="s">
        <v>93</v>
      </c>
      <c r="V14" s="9" t="s">
        <v>158</v>
      </c>
      <c r="W14" s="13" t="s">
        <v>54</v>
      </c>
      <c r="X14" s="9">
        <v>1</v>
      </c>
      <c r="Y14" s="9">
        <f t="shared" si="6"/>
        <v>1.7999999999999998</v>
      </c>
      <c r="Z14" s="18" t="str">
        <f t="shared" si="7"/>
        <v>ACEPTABLE</v>
      </c>
      <c r="AA14" s="9">
        <v>0</v>
      </c>
      <c r="AB14" s="9">
        <v>1</v>
      </c>
      <c r="AC14" s="9">
        <v>0</v>
      </c>
      <c r="AD14" s="9">
        <v>1</v>
      </c>
      <c r="AE14" s="9">
        <v>1</v>
      </c>
      <c r="AF14" s="9">
        <v>1</v>
      </c>
    </row>
    <row r="15" spans="1:32" ht="71.400000000000006" customHeight="1" x14ac:dyDescent="0.2">
      <c r="A15" s="142"/>
      <c r="B15" s="137"/>
      <c r="C15" s="20" t="s">
        <v>0</v>
      </c>
      <c r="D15" s="20" t="s">
        <v>105</v>
      </c>
      <c r="E15" s="40">
        <f t="shared" si="2"/>
        <v>0</v>
      </c>
      <c r="F15" s="40">
        <f t="shared" si="3"/>
        <v>1</v>
      </c>
      <c r="G15" s="40">
        <v>0</v>
      </c>
      <c r="H15" s="17" t="s">
        <v>32</v>
      </c>
      <c r="I15" s="17" t="s">
        <v>58</v>
      </c>
      <c r="J15" s="8" t="s">
        <v>25</v>
      </c>
      <c r="K15" s="6" t="s">
        <v>37</v>
      </c>
      <c r="L15" s="6" t="s">
        <v>69</v>
      </c>
      <c r="M15" s="6" t="s">
        <v>226</v>
      </c>
      <c r="N15" s="9">
        <v>3</v>
      </c>
      <c r="O15" s="15">
        <f t="shared" si="4"/>
        <v>1.2E-2</v>
      </c>
      <c r="P15" s="12" t="str">
        <f t="shared" si="5"/>
        <v>1</v>
      </c>
      <c r="Q15" s="9">
        <v>2</v>
      </c>
      <c r="R15" s="9">
        <v>2</v>
      </c>
      <c r="S15" s="9">
        <f t="shared" si="0"/>
        <v>1.7999999999999998</v>
      </c>
      <c r="T15" s="12" t="str">
        <f t="shared" si="1"/>
        <v>BAJO</v>
      </c>
      <c r="U15" s="13" t="s">
        <v>92</v>
      </c>
      <c r="V15" s="9" t="s">
        <v>158</v>
      </c>
      <c r="W15" s="13" t="s">
        <v>55</v>
      </c>
      <c r="X15" s="9">
        <v>1</v>
      </c>
      <c r="Y15" s="9">
        <f t="shared" si="6"/>
        <v>1.7999999999999998</v>
      </c>
      <c r="Z15" s="18" t="str">
        <f t="shared" si="7"/>
        <v>ACEPTABLE</v>
      </c>
      <c r="AA15" s="9">
        <v>0</v>
      </c>
      <c r="AB15" s="9">
        <v>1</v>
      </c>
      <c r="AC15" s="9">
        <v>1</v>
      </c>
      <c r="AD15" s="9">
        <v>1</v>
      </c>
      <c r="AE15" s="9">
        <v>1</v>
      </c>
      <c r="AF15" s="9">
        <v>1</v>
      </c>
    </row>
    <row r="16" spans="1:32" ht="81.599999999999994" x14ac:dyDescent="0.2">
      <c r="A16" s="142"/>
      <c r="B16" s="137"/>
      <c r="C16" s="20" t="s">
        <v>0</v>
      </c>
      <c r="D16" s="20" t="s">
        <v>105</v>
      </c>
      <c r="E16" s="40">
        <f t="shared" si="2"/>
        <v>1</v>
      </c>
      <c r="F16" s="40">
        <f t="shared" si="3"/>
        <v>0</v>
      </c>
      <c r="G16" s="40">
        <v>0</v>
      </c>
      <c r="H16" s="17" t="s">
        <v>61</v>
      </c>
      <c r="I16" s="17" t="s">
        <v>62</v>
      </c>
      <c r="J16" s="8" t="s">
        <v>25</v>
      </c>
      <c r="K16" s="6" t="s">
        <v>129</v>
      </c>
      <c r="L16" s="6" t="s">
        <v>106</v>
      </c>
      <c r="M16" s="6" t="s">
        <v>239</v>
      </c>
      <c r="N16" s="9">
        <v>250</v>
      </c>
      <c r="O16" s="15">
        <f t="shared" si="4"/>
        <v>1</v>
      </c>
      <c r="P16" s="12" t="str">
        <f t="shared" si="5"/>
        <v>3</v>
      </c>
      <c r="Q16" s="9">
        <v>2</v>
      </c>
      <c r="R16" s="9">
        <v>1</v>
      </c>
      <c r="S16" s="9">
        <f t="shared" si="0"/>
        <v>1.9000000000000001</v>
      </c>
      <c r="T16" s="12" t="str">
        <f t="shared" si="1"/>
        <v>BAJO</v>
      </c>
      <c r="U16" s="13" t="s">
        <v>59</v>
      </c>
      <c r="V16" s="9" t="s">
        <v>158</v>
      </c>
      <c r="W16" s="13" t="s">
        <v>79</v>
      </c>
      <c r="X16" s="9">
        <v>1</v>
      </c>
      <c r="Y16" s="9">
        <f t="shared" si="6"/>
        <v>1.9000000000000001</v>
      </c>
      <c r="Z16" s="18" t="str">
        <f t="shared" si="7"/>
        <v>ACEPTABLE</v>
      </c>
      <c r="AA16" s="9">
        <v>0</v>
      </c>
      <c r="AB16" s="9">
        <v>1</v>
      </c>
      <c r="AC16" s="9">
        <v>0</v>
      </c>
      <c r="AD16" s="9">
        <v>0</v>
      </c>
      <c r="AE16" s="9">
        <v>1</v>
      </c>
      <c r="AF16" s="9">
        <v>1</v>
      </c>
    </row>
    <row r="17" spans="1:32" ht="81.599999999999994" x14ac:dyDescent="0.2">
      <c r="A17" s="142"/>
      <c r="B17" s="137"/>
      <c r="C17" s="20" t="s">
        <v>0</v>
      </c>
      <c r="D17" s="20" t="s">
        <v>105</v>
      </c>
      <c r="E17" s="40">
        <f t="shared" si="2"/>
        <v>1</v>
      </c>
      <c r="F17" s="40">
        <f t="shared" si="3"/>
        <v>0</v>
      </c>
      <c r="G17" s="40">
        <v>0</v>
      </c>
      <c r="H17" s="17" t="s">
        <v>61</v>
      </c>
      <c r="I17" s="17" t="s">
        <v>88</v>
      </c>
      <c r="J17" s="8" t="s">
        <v>25</v>
      </c>
      <c r="K17" s="6" t="s">
        <v>64</v>
      </c>
      <c r="L17" s="6" t="s">
        <v>65</v>
      </c>
      <c r="M17" s="6" t="s">
        <v>226</v>
      </c>
      <c r="N17" s="9">
        <v>250</v>
      </c>
      <c r="O17" s="15">
        <f t="shared" si="4"/>
        <v>1</v>
      </c>
      <c r="P17" s="12" t="str">
        <f t="shared" si="5"/>
        <v>3</v>
      </c>
      <c r="Q17" s="9">
        <v>1</v>
      </c>
      <c r="R17" s="9">
        <v>1</v>
      </c>
      <c r="S17" s="9">
        <f t="shared" si="0"/>
        <v>1.4000000000000001</v>
      </c>
      <c r="T17" s="12" t="str">
        <f t="shared" si="1"/>
        <v>BAJO</v>
      </c>
      <c r="U17" s="13" t="s">
        <v>89</v>
      </c>
      <c r="V17" s="9" t="s">
        <v>158</v>
      </c>
      <c r="W17" s="13" t="s">
        <v>84</v>
      </c>
      <c r="X17" s="9">
        <v>1</v>
      </c>
      <c r="Y17" s="9">
        <f t="shared" si="6"/>
        <v>1.4000000000000001</v>
      </c>
      <c r="Z17" s="18" t="str">
        <f>IF(Y17&lt;=2,"ACEPTABLE",IF(AND(Y17&gt;2,Y17&lt;6),"MODERADO",IF(AND(Y17&gt;=6),"SIGNIFICATIVO")))</f>
        <v>ACEPTABLE</v>
      </c>
      <c r="AA17" s="9">
        <v>0</v>
      </c>
      <c r="AB17" s="9">
        <v>1</v>
      </c>
      <c r="AC17" s="9">
        <v>0</v>
      </c>
      <c r="AD17" s="9">
        <v>0</v>
      </c>
      <c r="AE17" s="9">
        <v>0</v>
      </c>
      <c r="AF17" s="9">
        <v>1</v>
      </c>
    </row>
    <row r="18" spans="1:32" ht="81.599999999999994" x14ac:dyDescent="0.2">
      <c r="A18" s="142"/>
      <c r="B18" s="137"/>
      <c r="C18" s="20" t="s">
        <v>0</v>
      </c>
      <c r="D18" s="20" t="s">
        <v>105</v>
      </c>
      <c r="E18" s="40">
        <f t="shared" si="2"/>
        <v>0</v>
      </c>
      <c r="F18" s="40">
        <f t="shared" si="3"/>
        <v>1</v>
      </c>
      <c r="G18" s="40">
        <v>0</v>
      </c>
      <c r="H18" s="17" t="s">
        <v>63</v>
      </c>
      <c r="I18" s="17" t="s">
        <v>45</v>
      </c>
      <c r="J18" s="8" t="s">
        <v>25</v>
      </c>
      <c r="K18" s="6" t="s">
        <v>37</v>
      </c>
      <c r="L18" s="6" t="s">
        <v>98</v>
      </c>
      <c r="M18" s="6" t="s">
        <v>226</v>
      </c>
      <c r="N18" s="9">
        <v>52</v>
      </c>
      <c r="O18" s="15">
        <f t="shared" si="4"/>
        <v>0.20799999999999999</v>
      </c>
      <c r="P18" s="12" t="str">
        <f t="shared" si="5"/>
        <v>2</v>
      </c>
      <c r="Q18" s="9">
        <v>2</v>
      </c>
      <c r="R18" s="9">
        <v>1</v>
      </c>
      <c r="S18" s="9">
        <f t="shared" si="0"/>
        <v>1.7</v>
      </c>
      <c r="T18" s="12" t="str">
        <f t="shared" si="1"/>
        <v>BAJO</v>
      </c>
      <c r="U18" s="13" t="s">
        <v>94</v>
      </c>
      <c r="V18" s="9" t="s">
        <v>158</v>
      </c>
      <c r="W18" s="13" t="s">
        <v>84</v>
      </c>
      <c r="X18" s="9">
        <v>1</v>
      </c>
      <c r="Y18" s="9">
        <f t="shared" si="6"/>
        <v>1.7</v>
      </c>
      <c r="Z18" s="18" t="str">
        <f t="shared" si="7"/>
        <v>ACEPTABLE</v>
      </c>
      <c r="AA18" s="9">
        <v>1</v>
      </c>
      <c r="AB18" s="9">
        <v>1</v>
      </c>
      <c r="AC18" s="9">
        <v>1</v>
      </c>
      <c r="AD18" s="9">
        <v>1</v>
      </c>
      <c r="AE18" s="9">
        <v>1</v>
      </c>
      <c r="AF18" s="9">
        <v>1</v>
      </c>
    </row>
    <row r="19" spans="1:32" ht="81.599999999999994" x14ac:dyDescent="0.2">
      <c r="A19" s="142"/>
      <c r="B19" s="137"/>
      <c r="C19" s="20" t="s">
        <v>0</v>
      </c>
      <c r="D19" s="20" t="s">
        <v>105</v>
      </c>
      <c r="E19" s="40">
        <f t="shared" si="2"/>
        <v>1</v>
      </c>
      <c r="F19" s="40">
        <f t="shared" si="3"/>
        <v>0</v>
      </c>
      <c r="G19" s="40">
        <v>0</v>
      </c>
      <c r="H19" s="17" t="s">
        <v>63</v>
      </c>
      <c r="I19" s="17" t="s">
        <v>45</v>
      </c>
      <c r="J19" s="8" t="s">
        <v>25</v>
      </c>
      <c r="K19" s="6" t="s">
        <v>129</v>
      </c>
      <c r="L19" s="6" t="s">
        <v>106</v>
      </c>
      <c r="M19" s="6" t="s">
        <v>226</v>
      </c>
      <c r="N19" s="9">
        <v>250</v>
      </c>
      <c r="O19" s="15">
        <f t="shared" si="4"/>
        <v>1</v>
      </c>
      <c r="P19" s="12" t="str">
        <f t="shared" si="5"/>
        <v>3</v>
      </c>
      <c r="Q19" s="9">
        <v>2</v>
      </c>
      <c r="R19" s="9">
        <v>1</v>
      </c>
      <c r="S19" s="9">
        <f t="shared" si="0"/>
        <v>1.9000000000000001</v>
      </c>
      <c r="T19" s="12" t="str">
        <f t="shared" si="1"/>
        <v>BAJO</v>
      </c>
      <c r="U19" s="13" t="s">
        <v>59</v>
      </c>
      <c r="V19" s="9" t="s">
        <v>158</v>
      </c>
      <c r="W19" s="13" t="s">
        <v>79</v>
      </c>
      <c r="X19" s="9">
        <v>1</v>
      </c>
      <c r="Y19" s="9">
        <f t="shared" si="6"/>
        <v>1.9000000000000001</v>
      </c>
      <c r="Z19" s="18" t="str">
        <f t="shared" si="7"/>
        <v>ACEPTABLE</v>
      </c>
      <c r="AA19" s="9">
        <v>0</v>
      </c>
      <c r="AB19" s="9">
        <v>1</v>
      </c>
      <c r="AC19" s="9">
        <v>0</v>
      </c>
      <c r="AD19" s="9">
        <v>0</v>
      </c>
      <c r="AE19" s="9">
        <v>1</v>
      </c>
      <c r="AF19" s="9">
        <v>1</v>
      </c>
    </row>
    <row r="20" spans="1:32" ht="81.599999999999994" x14ac:dyDescent="0.2">
      <c r="A20" s="142"/>
      <c r="B20" s="137"/>
      <c r="C20" s="20" t="s">
        <v>0</v>
      </c>
      <c r="D20" s="20" t="s">
        <v>105</v>
      </c>
      <c r="E20" s="40">
        <f t="shared" si="2"/>
        <v>1</v>
      </c>
      <c r="F20" s="40">
        <f t="shared" si="3"/>
        <v>0</v>
      </c>
      <c r="G20" s="40">
        <v>0</v>
      </c>
      <c r="H20" s="17" t="s">
        <v>63</v>
      </c>
      <c r="I20" s="17" t="s">
        <v>63</v>
      </c>
      <c r="J20" s="8" t="s">
        <v>25</v>
      </c>
      <c r="K20" s="6" t="s">
        <v>66</v>
      </c>
      <c r="L20" s="6" t="s">
        <v>67</v>
      </c>
      <c r="M20" s="6" t="s">
        <v>226</v>
      </c>
      <c r="N20" s="9">
        <v>250</v>
      </c>
      <c r="O20" s="15">
        <f t="shared" si="4"/>
        <v>1</v>
      </c>
      <c r="P20" s="12" t="str">
        <f t="shared" si="5"/>
        <v>3</v>
      </c>
      <c r="Q20" s="9">
        <v>1</v>
      </c>
      <c r="R20" s="9">
        <v>1</v>
      </c>
      <c r="S20" s="9">
        <f t="shared" si="0"/>
        <v>1.4000000000000001</v>
      </c>
      <c r="T20" s="12" t="str">
        <f t="shared" si="1"/>
        <v>BAJO</v>
      </c>
      <c r="U20" s="13" t="s">
        <v>68</v>
      </c>
      <c r="V20" s="9" t="s">
        <v>158</v>
      </c>
      <c r="W20" s="13" t="s">
        <v>84</v>
      </c>
      <c r="X20" s="9">
        <v>1</v>
      </c>
      <c r="Y20" s="9">
        <f t="shared" si="6"/>
        <v>1.4000000000000001</v>
      </c>
      <c r="Z20" s="18" t="str">
        <f t="shared" si="7"/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0</v>
      </c>
      <c r="AF20" s="9">
        <v>0</v>
      </c>
    </row>
    <row r="21" spans="1:32" ht="81.599999999999994" x14ac:dyDescent="0.2">
      <c r="A21" s="142"/>
      <c r="B21" s="137"/>
      <c r="C21" s="20" t="s">
        <v>0</v>
      </c>
      <c r="D21" s="20" t="s">
        <v>105</v>
      </c>
      <c r="E21" s="40">
        <f t="shared" si="2"/>
        <v>0</v>
      </c>
      <c r="F21" s="40">
        <f t="shared" si="3"/>
        <v>1</v>
      </c>
      <c r="G21" s="40">
        <v>0</v>
      </c>
      <c r="H21" s="17" t="s">
        <v>31</v>
      </c>
      <c r="I21" s="17" t="s">
        <v>103</v>
      </c>
      <c r="J21" s="8" t="s">
        <v>25</v>
      </c>
      <c r="K21" s="6" t="s">
        <v>102</v>
      </c>
      <c r="L21" s="6" t="s">
        <v>104</v>
      </c>
      <c r="M21" s="6" t="s">
        <v>240</v>
      </c>
      <c r="N21" s="9">
        <v>52</v>
      </c>
      <c r="O21" s="15">
        <f t="shared" si="4"/>
        <v>0.20799999999999999</v>
      </c>
      <c r="P21" s="12" t="str">
        <f t="shared" si="5"/>
        <v>2</v>
      </c>
      <c r="Q21" s="9">
        <v>1</v>
      </c>
      <c r="R21" s="9">
        <v>1</v>
      </c>
      <c r="S21" s="9">
        <f t="shared" ref="S21:S30" si="8">+(P21*0.2)+(Q21*0.5)+(R21*0.3)</f>
        <v>1.2</v>
      </c>
      <c r="T21" s="12" t="str">
        <f>IF(S21&lt;=1.9,"BAJO",IF(AND(S21&gt;1.9,S21&lt;2.5),"MEDIO",IF(AND(S21&gt;=2.5),"ALTO")))</f>
        <v>BAJO</v>
      </c>
      <c r="U21" s="13" t="s">
        <v>90</v>
      </c>
      <c r="V21" s="9" t="s">
        <v>158</v>
      </c>
      <c r="W21" s="13" t="s">
        <v>84</v>
      </c>
      <c r="X21" s="9">
        <v>1</v>
      </c>
      <c r="Y21" s="9">
        <f t="shared" si="6"/>
        <v>1.2</v>
      </c>
      <c r="Z21" s="18" t="str">
        <f t="shared" si="7"/>
        <v>ACEPTABLE</v>
      </c>
      <c r="AA21" s="9">
        <v>0</v>
      </c>
      <c r="AB21" s="9">
        <v>0</v>
      </c>
      <c r="AC21" s="9">
        <v>0</v>
      </c>
      <c r="AD21" s="9">
        <v>0</v>
      </c>
      <c r="AE21" s="9">
        <v>1</v>
      </c>
      <c r="AF21" s="9">
        <v>1</v>
      </c>
    </row>
    <row r="22" spans="1:32" ht="122.4" customHeight="1" x14ac:dyDescent="0.2">
      <c r="A22" s="142"/>
      <c r="B22" s="137"/>
      <c r="C22" s="20" t="s">
        <v>0</v>
      </c>
      <c r="D22" s="20" t="s">
        <v>153</v>
      </c>
      <c r="E22" s="40">
        <f t="shared" si="2"/>
        <v>1</v>
      </c>
      <c r="F22" s="40">
        <f t="shared" si="3"/>
        <v>0</v>
      </c>
      <c r="G22" s="40">
        <v>0</v>
      </c>
      <c r="H22" s="17" t="s">
        <v>244</v>
      </c>
      <c r="I22" s="17" t="s">
        <v>245</v>
      </c>
      <c r="J22" s="8" t="s">
        <v>25</v>
      </c>
      <c r="K22" s="6" t="s">
        <v>66</v>
      </c>
      <c r="L22" s="6" t="s">
        <v>243</v>
      </c>
      <c r="M22" s="6" t="s">
        <v>236</v>
      </c>
      <c r="N22" s="9">
        <v>250</v>
      </c>
      <c r="O22" s="15">
        <f>+N22/250</f>
        <v>1</v>
      </c>
      <c r="P22" s="12" t="str">
        <f>IF(O22&lt;=0.15,"1",IF(AND(O22&gt;0.15,O22&lt;0.3),"2",IF(AND(O22&gt;=0.3),"3")))</f>
        <v>3</v>
      </c>
      <c r="Q22" s="9">
        <v>1</v>
      </c>
      <c r="R22" s="9">
        <v>2</v>
      </c>
      <c r="S22" s="9">
        <f t="shared" si="8"/>
        <v>1.7000000000000002</v>
      </c>
      <c r="T22" s="12" t="str">
        <f t="shared" ref="T22" si="9">IF(S22&lt;=2,"BAJO",IF(AND(S22&gt;2,S22&lt;2.5),"MEDIO",IF(AND(S22&gt;=2.5),"ALTO")))</f>
        <v>BAJO</v>
      </c>
      <c r="U22" s="13" t="s">
        <v>68</v>
      </c>
      <c r="V22" s="9" t="s">
        <v>158</v>
      </c>
      <c r="W22" s="13" t="s">
        <v>84</v>
      </c>
      <c r="X22" s="9">
        <v>1</v>
      </c>
      <c r="Y22" s="9">
        <f t="shared" si="6"/>
        <v>1.7000000000000002</v>
      </c>
      <c r="Z22" s="18" t="str">
        <f t="shared" si="7"/>
        <v>ACEPTABLE</v>
      </c>
      <c r="AA22" s="9">
        <v>0</v>
      </c>
      <c r="AB22" s="9">
        <v>1</v>
      </c>
      <c r="AC22" s="9">
        <v>0</v>
      </c>
      <c r="AD22" s="9">
        <v>0</v>
      </c>
      <c r="AE22" s="9">
        <v>0</v>
      </c>
      <c r="AF22" s="9">
        <v>0</v>
      </c>
    </row>
    <row r="23" spans="1:32" ht="60.6" x14ac:dyDescent="0.2">
      <c r="A23" s="142"/>
      <c r="B23" s="137"/>
      <c r="C23" s="20" t="s">
        <v>24</v>
      </c>
      <c r="D23" s="20" t="s">
        <v>108</v>
      </c>
      <c r="E23" s="40">
        <f t="shared" si="2"/>
        <v>1</v>
      </c>
      <c r="F23" s="40">
        <f t="shared" si="3"/>
        <v>0</v>
      </c>
      <c r="G23" s="40">
        <v>0</v>
      </c>
      <c r="H23" s="17" t="s">
        <v>34</v>
      </c>
      <c r="I23" s="17" t="s">
        <v>96</v>
      </c>
      <c r="J23" s="8" t="s">
        <v>25</v>
      </c>
      <c r="K23" s="6" t="s">
        <v>35</v>
      </c>
      <c r="L23" s="6" t="s">
        <v>50</v>
      </c>
      <c r="M23" s="6" t="s">
        <v>237</v>
      </c>
      <c r="N23" s="9">
        <v>250</v>
      </c>
      <c r="O23" s="15">
        <f t="shared" si="4"/>
        <v>1</v>
      </c>
      <c r="P23" s="12" t="str">
        <f t="shared" si="5"/>
        <v>3</v>
      </c>
      <c r="Q23" s="9">
        <v>2</v>
      </c>
      <c r="R23" s="9">
        <v>1</v>
      </c>
      <c r="S23" s="9">
        <f t="shared" si="8"/>
        <v>1.9000000000000001</v>
      </c>
      <c r="T23" s="12" t="str">
        <f t="shared" ref="T23:T30" si="10">IF(S23&lt;=2,"BAJO",IF(AND(S23&gt;2,S23&lt;2.5),"MEDIO",IF(AND(S23&gt;=2.5),"ALTO")))</f>
        <v>BAJO</v>
      </c>
      <c r="U23" s="13" t="s">
        <v>95</v>
      </c>
      <c r="V23" s="9" t="s">
        <v>158</v>
      </c>
      <c r="W23" s="13" t="s">
        <v>85</v>
      </c>
      <c r="X23" s="9">
        <v>1</v>
      </c>
      <c r="Y23" s="9">
        <f t="shared" si="6"/>
        <v>1.9000000000000001</v>
      </c>
      <c r="Z23" s="18" t="str">
        <f t="shared" si="7"/>
        <v>ACEPTABLE</v>
      </c>
      <c r="AA23" s="9">
        <v>1</v>
      </c>
      <c r="AB23" s="9">
        <v>1</v>
      </c>
      <c r="AC23" s="9">
        <v>0</v>
      </c>
      <c r="AD23" s="9">
        <v>0</v>
      </c>
      <c r="AE23" s="9">
        <v>1</v>
      </c>
      <c r="AF23" s="9">
        <v>1</v>
      </c>
    </row>
    <row r="24" spans="1:32" ht="60.6" x14ac:dyDescent="0.2">
      <c r="A24" s="142"/>
      <c r="B24" s="137"/>
      <c r="C24" s="20" t="s">
        <v>24</v>
      </c>
      <c r="D24" s="20" t="s">
        <v>108</v>
      </c>
      <c r="E24" s="40">
        <f t="shared" si="2"/>
        <v>1</v>
      </c>
      <c r="F24" s="40">
        <f t="shared" si="3"/>
        <v>0</v>
      </c>
      <c r="G24" s="40">
        <v>0</v>
      </c>
      <c r="H24" s="17" t="s">
        <v>34</v>
      </c>
      <c r="I24" s="17" t="s">
        <v>36</v>
      </c>
      <c r="J24" s="8" t="s">
        <v>25</v>
      </c>
      <c r="K24" s="6" t="s">
        <v>44</v>
      </c>
      <c r="L24" s="6" t="s">
        <v>51</v>
      </c>
      <c r="M24" s="6" t="s">
        <v>237</v>
      </c>
      <c r="N24" s="9">
        <v>250</v>
      </c>
      <c r="O24" s="15">
        <f t="shared" si="4"/>
        <v>1</v>
      </c>
      <c r="P24" s="12" t="str">
        <f t="shared" si="5"/>
        <v>3</v>
      </c>
      <c r="Q24" s="9">
        <v>2</v>
      </c>
      <c r="R24" s="9">
        <v>2</v>
      </c>
      <c r="S24" s="9">
        <f t="shared" si="8"/>
        <v>2.2000000000000002</v>
      </c>
      <c r="T24" s="12" t="str">
        <f t="shared" si="10"/>
        <v>MEDIO</v>
      </c>
      <c r="U24" s="13" t="s">
        <v>81</v>
      </c>
      <c r="V24" s="9" t="s">
        <v>158</v>
      </c>
      <c r="W24" s="13" t="s">
        <v>83</v>
      </c>
      <c r="X24" s="9">
        <v>1</v>
      </c>
      <c r="Y24" s="9">
        <f t="shared" si="6"/>
        <v>2.2000000000000002</v>
      </c>
      <c r="Z24" s="18" t="str">
        <f t="shared" si="7"/>
        <v>ACEPTABLE</v>
      </c>
      <c r="AA24" s="9">
        <v>1</v>
      </c>
      <c r="AB24" s="9">
        <v>1</v>
      </c>
      <c r="AC24" s="9">
        <v>0</v>
      </c>
      <c r="AD24" s="9">
        <v>0</v>
      </c>
      <c r="AE24" s="9">
        <v>1</v>
      </c>
      <c r="AF24" s="9">
        <v>1</v>
      </c>
    </row>
    <row r="25" spans="1:32" ht="71.400000000000006" customHeight="1" x14ac:dyDescent="0.2">
      <c r="A25" s="142"/>
      <c r="B25" s="137"/>
      <c r="C25" s="20" t="s">
        <v>24</v>
      </c>
      <c r="D25" s="20" t="s">
        <v>108</v>
      </c>
      <c r="E25" s="40">
        <f t="shared" si="2"/>
        <v>0</v>
      </c>
      <c r="F25" s="40">
        <f t="shared" si="3"/>
        <v>1</v>
      </c>
      <c r="G25" s="40">
        <v>0</v>
      </c>
      <c r="H25" s="17" t="s">
        <v>34</v>
      </c>
      <c r="I25" s="17" t="s">
        <v>36</v>
      </c>
      <c r="J25" s="8" t="s">
        <v>25</v>
      </c>
      <c r="K25" s="6" t="s">
        <v>37</v>
      </c>
      <c r="L25" s="6" t="s">
        <v>78</v>
      </c>
      <c r="M25" s="6" t="s">
        <v>240</v>
      </c>
      <c r="N25" s="9">
        <v>1</v>
      </c>
      <c r="O25" s="15">
        <f t="shared" si="4"/>
        <v>4.0000000000000001E-3</v>
      </c>
      <c r="P25" s="12" t="str">
        <f t="shared" si="5"/>
        <v>1</v>
      </c>
      <c r="Q25" s="9">
        <v>2</v>
      </c>
      <c r="R25" s="9">
        <v>2</v>
      </c>
      <c r="S25" s="9">
        <f t="shared" si="8"/>
        <v>1.7999999999999998</v>
      </c>
      <c r="T25" s="12" t="str">
        <f t="shared" si="10"/>
        <v>BAJO</v>
      </c>
      <c r="U25" s="13" t="s">
        <v>92</v>
      </c>
      <c r="V25" s="9" t="s">
        <v>158</v>
      </c>
      <c r="W25" s="13" t="s">
        <v>82</v>
      </c>
      <c r="X25" s="9">
        <v>1</v>
      </c>
      <c r="Y25" s="9">
        <f t="shared" si="6"/>
        <v>1.7999999999999998</v>
      </c>
      <c r="Z25" s="18" t="str">
        <f t="shared" si="7"/>
        <v>ACEPTABLE</v>
      </c>
      <c r="AA25" s="9">
        <v>0</v>
      </c>
      <c r="AB25" s="9">
        <v>1</v>
      </c>
      <c r="AC25" s="9">
        <v>0</v>
      </c>
      <c r="AD25" s="9">
        <v>1</v>
      </c>
      <c r="AE25" s="9">
        <v>1</v>
      </c>
      <c r="AF25" s="9">
        <v>1</v>
      </c>
    </row>
    <row r="26" spans="1:32" ht="51" customHeight="1" x14ac:dyDescent="0.2">
      <c r="A26" s="142"/>
      <c r="B26" s="137"/>
      <c r="C26" s="20" t="s">
        <v>24</v>
      </c>
      <c r="D26" s="20" t="s">
        <v>108</v>
      </c>
      <c r="E26" s="40">
        <f t="shared" si="2"/>
        <v>0</v>
      </c>
      <c r="F26" s="40">
        <f t="shared" si="3"/>
        <v>1</v>
      </c>
      <c r="G26" s="40">
        <v>0</v>
      </c>
      <c r="H26" s="17" t="s">
        <v>34</v>
      </c>
      <c r="I26" s="17" t="s">
        <v>36</v>
      </c>
      <c r="J26" s="8" t="s">
        <v>25</v>
      </c>
      <c r="K26" s="6" t="s">
        <v>38</v>
      </c>
      <c r="L26" s="6" t="s">
        <v>52</v>
      </c>
      <c r="M26" s="6" t="s">
        <v>240</v>
      </c>
      <c r="N26" s="9">
        <v>1</v>
      </c>
      <c r="O26" s="15">
        <f t="shared" si="4"/>
        <v>4.0000000000000001E-3</v>
      </c>
      <c r="P26" s="12" t="str">
        <f t="shared" si="5"/>
        <v>1</v>
      </c>
      <c r="Q26" s="9">
        <v>2</v>
      </c>
      <c r="R26" s="9">
        <v>2</v>
      </c>
      <c r="S26" s="9">
        <f t="shared" si="8"/>
        <v>1.7999999999999998</v>
      </c>
      <c r="T26" s="12" t="str">
        <f t="shared" si="10"/>
        <v>BAJO</v>
      </c>
      <c r="U26" s="13" t="s">
        <v>91</v>
      </c>
      <c r="V26" s="9" t="s">
        <v>158</v>
      </c>
      <c r="W26" s="13" t="s">
        <v>82</v>
      </c>
      <c r="X26" s="9">
        <v>1</v>
      </c>
      <c r="Y26" s="9">
        <f t="shared" si="6"/>
        <v>1.7999999999999998</v>
      </c>
      <c r="Z26" s="18" t="str">
        <f t="shared" si="7"/>
        <v>ACEPTABLE</v>
      </c>
      <c r="AA26" s="9">
        <v>0</v>
      </c>
      <c r="AB26" s="9">
        <v>1</v>
      </c>
      <c r="AC26" s="9">
        <v>1</v>
      </c>
      <c r="AD26" s="9">
        <v>1</v>
      </c>
      <c r="AE26" s="9">
        <v>0</v>
      </c>
      <c r="AF26" s="9">
        <v>1</v>
      </c>
    </row>
    <row r="27" spans="1:32" ht="60.6" x14ac:dyDescent="0.2">
      <c r="A27" s="142"/>
      <c r="B27" s="137"/>
      <c r="C27" s="20" t="s">
        <v>24</v>
      </c>
      <c r="D27" s="20" t="s">
        <v>108</v>
      </c>
      <c r="E27" s="40">
        <f t="shared" si="2"/>
        <v>0</v>
      </c>
      <c r="F27" s="40">
        <f t="shared" si="3"/>
        <v>1</v>
      </c>
      <c r="G27" s="40">
        <v>0</v>
      </c>
      <c r="H27" s="17" t="s">
        <v>34</v>
      </c>
      <c r="I27" s="17" t="s">
        <v>36</v>
      </c>
      <c r="J27" s="8" t="s">
        <v>25</v>
      </c>
      <c r="K27" s="6" t="s">
        <v>40</v>
      </c>
      <c r="L27" s="6" t="s">
        <v>60</v>
      </c>
      <c r="M27" s="6" t="s">
        <v>240</v>
      </c>
      <c r="N27" s="9">
        <v>1</v>
      </c>
      <c r="O27" s="15">
        <f t="shared" si="4"/>
        <v>4.0000000000000001E-3</v>
      </c>
      <c r="P27" s="12" t="str">
        <f t="shared" si="5"/>
        <v>1</v>
      </c>
      <c r="Q27" s="9">
        <v>3</v>
      </c>
      <c r="R27" s="9">
        <v>3</v>
      </c>
      <c r="S27" s="9">
        <f t="shared" si="8"/>
        <v>2.5999999999999996</v>
      </c>
      <c r="T27" s="12" t="str">
        <f t="shared" si="10"/>
        <v>ALTO</v>
      </c>
      <c r="U27" s="13" t="s">
        <v>70</v>
      </c>
      <c r="V27" s="9" t="s">
        <v>158</v>
      </c>
      <c r="W27" s="13" t="s">
        <v>80</v>
      </c>
      <c r="X27" s="9">
        <v>1</v>
      </c>
      <c r="Y27" s="9">
        <f t="shared" si="6"/>
        <v>2.5999999999999996</v>
      </c>
      <c r="Z27" s="18" t="str">
        <f t="shared" si="7"/>
        <v>ACEPTABLE</v>
      </c>
      <c r="AA27" s="9">
        <v>1</v>
      </c>
      <c r="AB27" s="9">
        <v>1</v>
      </c>
      <c r="AC27" s="9">
        <v>0</v>
      </c>
      <c r="AD27" s="9">
        <v>0</v>
      </c>
      <c r="AE27" s="9">
        <v>1</v>
      </c>
      <c r="AF27" s="9">
        <v>1</v>
      </c>
    </row>
    <row r="28" spans="1:32" ht="51" customHeight="1" x14ac:dyDescent="0.2">
      <c r="A28" s="142"/>
      <c r="B28" s="137"/>
      <c r="C28" s="20" t="s">
        <v>24</v>
      </c>
      <c r="D28" s="20" t="s">
        <v>108</v>
      </c>
      <c r="E28" s="40">
        <f t="shared" si="2"/>
        <v>0</v>
      </c>
      <c r="F28" s="40">
        <f t="shared" si="3"/>
        <v>1</v>
      </c>
      <c r="G28" s="40">
        <v>0</v>
      </c>
      <c r="H28" s="17" t="s">
        <v>34</v>
      </c>
      <c r="I28" s="17" t="s">
        <v>36</v>
      </c>
      <c r="J28" s="8" t="s">
        <v>25</v>
      </c>
      <c r="K28" s="6" t="s">
        <v>37</v>
      </c>
      <c r="L28" s="6" t="s">
        <v>71</v>
      </c>
      <c r="M28" s="6" t="s">
        <v>240</v>
      </c>
      <c r="N28" s="9">
        <v>2</v>
      </c>
      <c r="O28" s="15">
        <f t="shared" si="4"/>
        <v>8.0000000000000002E-3</v>
      </c>
      <c r="P28" s="12" t="str">
        <f t="shared" si="5"/>
        <v>1</v>
      </c>
      <c r="Q28" s="9">
        <v>1</v>
      </c>
      <c r="R28" s="9">
        <v>1</v>
      </c>
      <c r="S28" s="9">
        <f t="shared" si="8"/>
        <v>1</v>
      </c>
      <c r="T28" s="12" t="str">
        <f t="shared" si="10"/>
        <v>BAJO</v>
      </c>
      <c r="U28" s="13" t="s">
        <v>91</v>
      </c>
      <c r="V28" s="9" t="s">
        <v>158</v>
      </c>
      <c r="W28" s="13" t="s">
        <v>85</v>
      </c>
      <c r="X28" s="9">
        <v>1</v>
      </c>
      <c r="Y28" s="9">
        <f t="shared" si="6"/>
        <v>1</v>
      </c>
      <c r="Z28" s="18" t="str">
        <f t="shared" si="7"/>
        <v>ACEPTABLE</v>
      </c>
      <c r="AA28" s="9">
        <v>0</v>
      </c>
      <c r="AB28" s="9">
        <v>0</v>
      </c>
      <c r="AC28" s="9">
        <v>0</v>
      </c>
      <c r="AD28" s="9">
        <v>0</v>
      </c>
      <c r="AE28" s="9">
        <v>1</v>
      </c>
      <c r="AF28" s="9">
        <v>1</v>
      </c>
    </row>
    <row r="29" spans="1:32" ht="51" customHeight="1" x14ac:dyDescent="0.2">
      <c r="A29" s="142"/>
      <c r="B29" s="137"/>
      <c r="C29" s="20" t="s">
        <v>24</v>
      </c>
      <c r="D29" s="20" t="s">
        <v>108</v>
      </c>
      <c r="E29" s="40">
        <f t="shared" si="2"/>
        <v>0</v>
      </c>
      <c r="F29" s="40">
        <f t="shared" si="3"/>
        <v>1</v>
      </c>
      <c r="G29" s="40">
        <v>0</v>
      </c>
      <c r="H29" s="17" t="s">
        <v>34</v>
      </c>
      <c r="I29" s="17" t="s">
        <v>36</v>
      </c>
      <c r="J29" s="8" t="s">
        <v>25</v>
      </c>
      <c r="K29" s="6" t="s">
        <v>37</v>
      </c>
      <c r="L29" s="6" t="s">
        <v>72</v>
      </c>
      <c r="M29" s="6" t="s">
        <v>240</v>
      </c>
      <c r="N29" s="9">
        <v>3</v>
      </c>
      <c r="O29" s="15">
        <f t="shared" si="4"/>
        <v>1.2E-2</v>
      </c>
      <c r="P29" s="12" t="str">
        <f t="shared" si="5"/>
        <v>1</v>
      </c>
      <c r="Q29" s="9">
        <v>1</v>
      </c>
      <c r="R29" s="9">
        <v>1</v>
      </c>
      <c r="S29" s="9">
        <f t="shared" si="8"/>
        <v>1</v>
      </c>
      <c r="T29" s="12" t="str">
        <f t="shared" si="10"/>
        <v>BAJO</v>
      </c>
      <c r="U29" s="13" t="s">
        <v>91</v>
      </c>
      <c r="V29" s="9" t="s">
        <v>158</v>
      </c>
      <c r="W29" s="13" t="s">
        <v>85</v>
      </c>
      <c r="X29" s="9">
        <v>1</v>
      </c>
      <c r="Y29" s="9">
        <f t="shared" si="6"/>
        <v>1</v>
      </c>
      <c r="Z29" s="18" t="str">
        <f t="shared" si="7"/>
        <v>ACEPTABLE</v>
      </c>
      <c r="AA29" s="9">
        <v>0</v>
      </c>
      <c r="AB29" s="9">
        <v>0</v>
      </c>
      <c r="AC29" s="9">
        <v>1</v>
      </c>
      <c r="AD29" s="9">
        <v>1</v>
      </c>
      <c r="AE29" s="9">
        <v>0</v>
      </c>
      <c r="AF29" s="9">
        <v>1</v>
      </c>
    </row>
    <row r="30" spans="1:32" ht="71.400000000000006" customHeight="1" x14ac:dyDescent="0.2">
      <c r="A30" s="142"/>
      <c r="B30" s="137"/>
      <c r="C30" s="20" t="s">
        <v>24</v>
      </c>
      <c r="D30" s="20" t="s">
        <v>108</v>
      </c>
      <c r="E30" s="40">
        <f t="shared" si="2"/>
        <v>0</v>
      </c>
      <c r="F30" s="40">
        <f t="shared" si="3"/>
        <v>1</v>
      </c>
      <c r="G30" s="40">
        <v>0</v>
      </c>
      <c r="H30" s="17" t="s">
        <v>34</v>
      </c>
      <c r="I30" s="17" t="s">
        <v>36</v>
      </c>
      <c r="J30" s="8" t="s">
        <v>25</v>
      </c>
      <c r="K30" s="6" t="s">
        <v>38</v>
      </c>
      <c r="L30" s="6" t="s">
        <v>73</v>
      </c>
      <c r="M30" s="6" t="s">
        <v>240</v>
      </c>
      <c r="N30" s="9">
        <v>1</v>
      </c>
      <c r="O30" s="15">
        <f t="shared" si="4"/>
        <v>4.0000000000000001E-3</v>
      </c>
      <c r="P30" s="12" t="str">
        <f t="shared" si="5"/>
        <v>1</v>
      </c>
      <c r="Q30" s="9">
        <v>1</v>
      </c>
      <c r="R30" s="9">
        <v>1</v>
      </c>
      <c r="S30" s="9">
        <f t="shared" si="8"/>
        <v>1</v>
      </c>
      <c r="T30" s="12" t="str">
        <f t="shared" si="10"/>
        <v>BAJO</v>
      </c>
      <c r="U30" s="13" t="s">
        <v>92</v>
      </c>
      <c r="V30" s="9" t="s">
        <v>158</v>
      </c>
      <c r="W30" s="13" t="s">
        <v>85</v>
      </c>
      <c r="X30" s="9">
        <v>1</v>
      </c>
      <c r="Y30" s="9">
        <f t="shared" si="6"/>
        <v>1</v>
      </c>
      <c r="Z30" s="18" t="str">
        <f t="shared" si="7"/>
        <v>ACEPTABLE</v>
      </c>
      <c r="AA30" s="9">
        <v>0</v>
      </c>
      <c r="AB30" s="9">
        <v>0</v>
      </c>
      <c r="AC30" s="9">
        <v>0</v>
      </c>
      <c r="AD30" s="9">
        <v>1</v>
      </c>
      <c r="AE30" s="9">
        <v>1</v>
      </c>
      <c r="AF30" s="9">
        <v>1</v>
      </c>
    </row>
    <row r="31" spans="1:32" ht="61.2" x14ac:dyDescent="0.2">
      <c r="A31" s="142"/>
      <c r="B31" s="137"/>
      <c r="C31" s="20" t="s">
        <v>24</v>
      </c>
      <c r="D31" s="20" t="s">
        <v>108</v>
      </c>
      <c r="E31" s="40">
        <f t="shared" si="2"/>
        <v>1</v>
      </c>
      <c r="F31" s="40">
        <f t="shared" si="3"/>
        <v>0</v>
      </c>
      <c r="G31" s="40">
        <v>0</v>
      </c>
      <c r="H31" s="17" t="s">
        <v>31</v>
      </c>
      <c r="I31" s="17" t="s">
        <v>42</v>
      </c>
      <c r="J31" s="8" t="s">
        <v>25</v>
      </c>
      <c r="K31" s="6" t="s">
        <v>35</v>
      </c>
      <c r="L31" s="6" t="s">
        <v>35</v>
      </c>
      <c r="M31" s="6" t="s">
        <v>236</v>
      </c>
      <c r="N31" s="9">
        <v>250</v>
      </c>
      <c r="O31" s="15">
        <f>+N31/250</f>
        <v>1</v>
      </c>
      <c r="P31" s="12" t="str">
        <f>IF(O31&lt;=0.15,"1",IF(AND(O31&gt;0.15,O31&lt;0.3),"2",IF(AND(O31&gt;=0.3),"3")))</f>
        <v>3</v>
      </c>
      <c r="Q31" s="9">
        <v>2</v>
      </c>
      <c r="R31" s="9">
        <v>1</v>
      </c>
      <c r="S31" s="9">
        <f>+(P31*0.2)+(Q31*0.5)+(R31*0.3)</f>
        <v>1.9000000000000001</v>
      </c>
      <c r="T31" s="12" t="str">
        <f>IF(S31&lt;=2,"BAJO",IF(AND(S31&gt;2,S31&lt;2.5),"MEDIO",IF(AND(S31&gt;=2.5),"ALTO")))</f>
        <v>BAJO</v>
      </c>
      <c r="U31" s="13" t="s">
        <v>53</v>
      </c>
      <c r="V31" s="9" t="s">
        <v>158</v>
      </c>
      <c r="W31" s="13" t="s">
        <v>54</v>
      </c>
      <c r="X31" s="9">
        <v>1</v>
      </c>
      <c r="Y31" s="9">
        <f>+X31*S31</f>
        <v>1.9000000000000001</v>
      </c>
      <c r="Z31" s="18" t="str">
        <f>IF(Y31&lt;=3,"ACEPTABLE",IF(AND(Y31&gt;3,Y31&lt;6),"MODERADO",IF(AND(Y31&gt;=6),"SIGNIFICATIVO")))</f>
        <v>ACEPTABLE</v>
      </c>
      <c r="AA31" s="9">
        <v>0</v>
      </c>
      <c r="AB31" s="9">
        <v>1</v>
      </c>
      <c r="AC31" s="9">
        <v>0</v>
      </c>
      <c r="AD31" s="9">
        <v>0</v>
      </c>
      <c r="AE31" s="9">
        <v>1</v>
      </c>
      <c r="AF31" s="9">
        <v>1</v>
      </c>
    </row>
    <row r="32" spans="1:32" ht="60.6" x14ac:dyDescent="0.2">
      <c r="A32" s="142"/>
      <c r="B32" s="137"/>
      <c r="C32" s="20" t="s">
        <v>24</v>
      </c>
      <c r="D32" s="20" t="s">
        <v>108</v>
      </c>
      <c r="E32" s="40">
        <f t="shared" si="2"/>
        <v>1</v>
      </c>
      <c r="F32" s="40">
        <f t="shared" si="3"/>
        <v>0</v>
      </c>
      <c r="G32" s="40">
        <v>0</v>
      </c>
      <c r="H32" s="17" t="s">
        <v>31</v>
      </c>
      <c r="I32" s="17" t="s">
        <v>41</v>
      </c>
      <c r="J32" s="8" t="s">
        <v>25</v>
      </c>
      <c r="K32" s="6" t="s">
        <v>129</v>
      </c>
      <c r="L32" s="6" t="s">
        <v>106</v>
      </c>
      <c r="M32" s="6" t="s">
        <v>240</v>
      </c>
      <c r="N32" s="9">
        <v>250</v>
      </c>
      <c r="O32" s="15">
        <f t="shared" ref="O32:O43" si="11">+N32/250</f>
        <v>1</v>
      </c>
      <c r="P32" s="12" t="str">
        <f t="shared" ref="P32:P43" si="12">IF(O32&lt;=0.15,"1",IF(AND(O32&gt;0.15,O32&lt;0.3),"2",IF(AND(O32&gt;=0.3),"3")))</f>
        <v>3</v>
      </c>
      <c r="Q32" s="9">
        <v>1</v>
      </c>
      <c r="R32" s="9">
        <v>1</v>
      </c>
      <c r="S32" s="9">
        <f>+(P32*0.2)+(Q32*0.5)+(R32*0.3)</f>
        <v>1.4000000000000001</v>
      </c>
      <c r="T32" s="12" t="str">
        <f>IF(S32&lt;=2,"BAJO",IF(AND(S32&gt;2,S32&lt;2.5),"MEDIO",IF(AND(S32&gt;=2.5),"ALTO")))</f>
        <v>BAJO</v>
      </c>
      <c r="U32" s="13" t="s">
        <v>100</v>
      </c>
      <c r="V32" s="9" t="s">
        <v>158</v>
      </c>
      <c r="W32" s="13" t="s">
        <v>97</v>
      </c>
      <c r="X32" s="9">
        <v>2</v>
      </c>
      <c r="Y32" s="9">
        <f t="shared" ref="Y32:Y43" si="13">+X32*S32</f>
        <v>2.8000000000000003</v>
      </c>
      <c r="Z32" s="18" t="str">
        <f>IF(Y32&lt;=3,"ACEPTABLE",IF(AND(Y32&gt;3,Y32&lt;6),"MODERADO",IF(AND(Y32&gt;=6),"SIGNIFICATIVO")))</f>
        <v>ACEPTABLE</v>
      </c>
      <c r="AA32" s="9">
        <v>0</v>
      </c>
      <c r="AB32" s="9">
        <v>1</v>
      </c>
      <c r="AC32" s="9">
        <v>1</v>
      </c>
      <c r="AD32" s="9">
        <v>1</v>
      </c>
      <c r="AE32" s="9">
        <v>1</v>
      </c>
      <c r="AF32" s="9">
        <v>1</v>
      </c>
    </row>
    <row r="33" spans="1:32" ht="61.2" x14ac:dyDescent="0.2">
      <c r="A33" s="142"/>
      <c r="B33" s="137"/>
      <c r="C33" s="20" t="s">
        <v>24</v>
      </c>
      <c r="D33" s="20" t="s">
        <v>108</v>
      </c>
      <c r="E33" s="40">
        <f t="shared" si="2"/>
        <v>1</v>
      </c>
      <c r="F33" s="40">
        <f t="shared" si="3"/>
        <v>0</v>
      </c>
      <c r="G33" s="40">
        <v>0</v>
      </c>
      <c r="H33" s="17" t="s">
        <v>61</v>
      </c>
      <c r="I33" s="17" t="s">
        <v>62</v>
      </c>
      <c r="J33" s="8" t="s">
        <v>25</v>
      </c>
      <c r="K33" s="6" t="s">
        <v>129</v>
      </c>
      <c r="L33" s="6" t="s">
        <v>106</v>
      </c>
      <c r="M33" s="6" t="s">
        <v>240</v>
      </c>
      <c r="N33" s="9">
        <v>250</v>
      </c>
      <c r="O33" s="15">
        <f t="shared" si="11"/>
        <v>1</v>
      </c>
      <c r="P33" s="12" t="str">
        <f t="shared" si="12"/>
        <v>3</v>
      </c>
      <c r="Q33" s="9">
        <v>2</v>
      </c>
      <c r="R33" s="9">
        <v>1</v>
      </c>
      <c r="S33" s="9">
        <f>+(P33*0.2)+(Q33*0.5)+(R33*0.3)</f>
        <v>1.9000000000000001</v>
      </c>
      <c r="T33" s="12" t="str">
        <f>IF(S33&lt;=2,"BAJO",IF(AND(S33&gt;2,S33&lt;2.5),"MEDIO",IF(AND(S33&gt;=2.5),"ALTO")))</f>
        <v>BAJO</v>
      </c>
      <c r="U33" s="13" t="s">
        <v>101</v>
      </c>
      <c r="V33" s="9" t="s">
        <v>158</v>
      </c>
      <c r="W33" s="13" t="s">
        <v>79</v>
      </c>
      <c r="X33" s="9">
        <v>1</v>
      </c>
      <c r="Y33" s="9">
        <f t="shared" si="13"/>
        <v>1.9000000000000001</v>
      </c>
      <c r="Z33" s="18" t="str">
        <f>IF(Y33&lt;=3,"ACEPTABLE",IF(AND(Y33&gt;3,Y33&lt;6),"MODERADO",IF(AND(Y33&gt;=6),"SIGNIFICATIVO")))</f>
        <v>ACEPTABLE</v>
      </c>
      <c r="AA33" s="9">
        <v>0</v>
      </c>
      <c r="AB33" s="9">
        <v>1</v>
      </c>
      <c r="AC33" s="9">
        <v>0</v>
      </c>
      <c r="AD33" s="9">
        <v>0</v>
      </c>
      <c r="AE33" s="9">
        <v>1</v>
      </c>
      <c r="AF33" s="9">
        <v>1</v>
      </c>
    </row>
    <row r="34" spans="1:32" ht="60.6" x14ac:dyDescent="0.2">
      <c r="A34" s="142"/>
      <c r="B34" s="137"/>
      <c r="C34" s="20" t="s">
        <v>24</v>
      </c>
      <c r="D34" s="20" t="s">
        <v>108</v>
      </c>
      <c r="E34" s="40">
        <f t="shared" si="2"/>
        <v>1</v>
      </c>
      <c r="F34" s="40">
        <f t="shared" si="3"/>
        <v>0</v>
      </c>
      <c r="G34" s="40">
        <v>0</v>
      </c>
      <c r="H34" s="17" t="s">
        <v>61</v>
      </c>
      <c r="I34" s="17" t="s">
        <v>88</v>
      </c>
      <c r="J34" s="8" t="s">
        <v>25</v>
      </c>
      <c r="K34" s="6" t="s">
        <v>64</v>
      </c>
      <c r="L34" s="6" t="s">
        <v>65</v>
      </c>
      <c r="M34" s="6" t="s">
        <v>239</v>
      </c>
      <c r="N34" s="9">
        <v>250</v>
      </c>
      <c r="O34" s="15">
        <f t="shared" si="11"/>
        <v>1</v>
      </c>
      <c r="P34" s="12" t="str">
        <f t="shared" si="12"/>
        <v>3</v>
      </c>
      <c r="Q34" s="9">
        <v>1</v>
      </c>
      <c r="R34" s="9">
        <v>1</v>
      </c>
      <c r="S34" s="9">
        <f>+(P34*0.2)+(Q34*0.5)+(R34*0.3)</f>
        <v>1.4000000000000001</v>
      </c>
      <c r="T34" s="12" t="str">
        <f>IF(S34&lt;=2,"BAJO",IF(AND(S34&gt;2,S34&lt;2.5),"MEDIO",IF(AND(S34&gt;=2.5),"ALTO")))</f>
        <v>BAJO</v>
      </c>
      <c r="U34" s="13" t="s">
        <v>89</v>
      </c>
      <c r="V34" s="9" t="s">
        <v>158</v>
      </c>
      <c r="W34" s="13" t="s">
        <v>84</v>
      </c>
      <c r="X34" s="9">
        <v>1</v>
      </c>
      <c r="Y34" s="9">
        <f t="shared" si="13"/>
        <v>1.4000000000000001</v>
      </c>
      <c r="Z34" s="18" t="str">
        <f>IF(Y34&lt;=2,"ACEPTABLE",IF(AND(Y34&gt;2,Y34&lt;6),"MODERADO",IF(AND(Y34&gt;=6),"SIGNIFICATIVO")))</f>
        <v>ACEPTABLE</v>
      </c>
      <c r="AA34" s="9">
        <v>0</v>
      </c>
      <c r="AB34" s="9">
        <v>1</v>
      </c>
      <c r="AC34" s="9">
        <v>0</v>
      </c>
      <c r="AD34" s="9">
        <v>0</v>
      </c>
      <c r="AE34" s="9">
        <v>0</v>
      </c>
      <c r="AF34" s="9">
        <v>1</v>
      </c>
    </row>
    <row r="35" spans="1:32" ht="60.6" x14ac:dyDescent="0.2">
      <c r="A35" s="142"/>
      <c r="B35" s="137"/>
      <c r="C35" s="20" t="s">
        <v>24</v>
      </c>
      <c r="D35" s="20" t="s">
        <v>108</v>
      </c>
      <c r="E35" s="40">
        <f t="shared" si="2"/>
        <v>0</v>
      </c>
      <c r="F35" s="40">
        <f t="shared" si="3"/>
        <v>1</v>
      </c>
      <c r="G35" s="40">
        <v>0</v>
      </c>
      <c r="H35" s="17" t="s">
        <v>31</v>
      </c>
      <c r="I35" s="17" t="s">
        <v>107</v>
      </c>
      <c r="J35" s="8" t="s">
        <v>25</v>
      </c>
      <c r="K35" s="6" t="s">
        <v>102</v>
      </c>
      <c r="L35" s="6" t="s">
        <v>104</v>
      </c>
      <c r="M35" s="6" t="s">
        <v>240</v>
      </c>
      <c r="N35" s="9">
        <v>52</v>
      </c>
      <c r="O35" s="15">
        <f t="shared" si="11"/>
        <v>0.20799999999999999</v>
      </c>
      <c r="P35" s="12" t="str">
        <f t="shared" si="12"/>
        <v>2</v>
      </c>
      <c r="Q35" s="9">
        <v>1</v>
      </c>
      <c r="R35" s="9">
        <v>1</v>
      </c>
      <c r="S35" s="9">
        <f t="shared" ref="S35:S43" si="14">+(P35*0.2)+(Q35*0.5)+(R35*0.3)</f>
        <v>1.2</v>
      </c>
      <c r="T35" s="12" t="str">
        <f>IF(S35&lt;=1.9,"BAJO",IF(AND(S35&gt;1.9,S35&lt;2.5),"MEDIO",IF(AND(S35&gt;=2.5),"ALTO")))</f>
        <v>BAJO</v>
      </c>
      <c r="U35" s="13" t="s">
        <v>90</v>
      </c>
      <c r="V35" s="9" t="s">
        <v>158</v>
      </c>
      <c r="W35" s="13" t="s">
        <v>84</v>
      </c>
      <c r="X35" s="9">
        <v>1</v>
      </c>
      <c r="Y35" s="9">
        <f t="shared" si="13"/>
        <v>1.2</v>
      </c>
      <c r="Z35" s="18" t="str">
        <f t="shared" ref="Z35:Z43" si="15">IF(Y35&lt;=3,"ACEPTABLE",IF(AND(Y35&gt;3,Y35&lt;6),"MODERADO",IF(AND(Y35&gt;=6),"SIGNIFICATIVO")))</f>
        <v>ACEPTABLE</v>
      </c>
      <c r="AA35" s="9">
        <v>0</v>
      </c>
      <c r="AB35" s="9">
        <v>0</v>
      </c>
      <c r="AC35" s="9">
        <v>0</v>
      </c>
      <c r="AD35" s="9">
        <v>0</v>
      </c>
      <c r="AE35" s="9">
        <v>1</v>
      </c>
      <c r="AF35" s="9">
        <v>1</v>
      </c>
    </row>
    <row r="36" spans="1:32" ht="60.6" x14ac:dyDescent="0.2">
      <c r="A36" s="142"/>
      <c r="B36" s="137"/>
      <c r="C36" s="20" t="s">
        <v>24</v>
      </c>
      <c r="D36" s="20" t="s">
        <v>26</v>
      </c>
      <c r="E36" s="40">
        <f t="shared" si="2"/>
        <v>1</v>
      </c>
      <c r="F36" s="40">
        <f t="shared" si="3"/>
        <v>0</v>
      </c>
      <c r="G36" s="40">
        <v>0</v>
      </c>
      <c r="H36" s="17" t="s">
        <v>34</v>
      </c>
      <c r="I36" s="17" t="s">
        <v>96</v>
      </c>
      <c r="J36" s="8" t="s">
        <v>25</v>
      </c>
      <c r="K36" s="6" t="s">
        <v>35</v>
      </c>
      <c r="L36" s="6" t="s">
        <v>50</v>
      </c>
      <c r="M36" s="6" t="s">
        <v>239</v>
      </c>
      <c r="N36" s="9">
        <v>250</v>
      </c>
      <c r="O36" s="15">
        <f t="shared" si="11"/>
        <v>1</v>
      </c>
      <c r="P36" s="12" t="str">
        <f t="shared" si="12"/>
        <v>3</v>
      </c>
      <c r="Q36" s="9">
        <v>2</v>
      </c>
      <c r="R36" s="9">
        <v>1</v>
      </c>
      <c r="S36" s="9">
        <f t="shared" si="14"/>
        <v>1.9000000000000001</v>
      </c>
      <c r="T36" s="12" t="str">
        <f t="shared" ref="T36:T43" si="16">IF(S36&lt;=2,"BAJO",IF(AND(S36&gt;2,S36&lt;2.5),"MEDIO",IF(AND(S36&gt;=2.5),"ALTO")))</f>
        <v>BAJO</v>
      </c>
      <c r="U36" s="13" t="s">
        <v>95</v>
      </c>
      <c r="V36" s="9" t="s">
        <v>158</v>
      </c>
      <c r="W36" s="13" t="s">
        <v>85</v>
      </c>
      <c r="X36" s="9">
        <v>1</v>
      </c>
      <c r="Y36" s="9">
        <f t="shared" si="13"/>
        <v>1.9000000000000001</v>
      </c>
      <c r="Z36" s="18" t="str">
        <f t="shared" si="15"/>
        <v>ACEPTABLE</v>
      </c>
      <c r="AA36" s="9">
        <v>1</v>
      </c>
      <c r="AB36" s="9">
        <v>1</v>
      </c>
      <c r="AC36" s="9">
        <v>0</v>
      </c>
      <c r="AD36" s="9">
        <v>0</v>
      </c>
      <c r="AE36" s="9">
        <v>1</v>
      </c>
      <c r="AF36" s="9">
        <v>1</v>
      </c>
    </row>
    <row r="37" spans="1:32" ht="60.6" x14ac:dyDescent="0.2">
      <c r="A37" s="142"/>
      <c r="B37" s="137"/>
      <c r="C37" s="20" t="s">
        <v>24</v>
      </c>
      <c r="D37" s="20" t="s">
        <v>26</v>
      </c>
      <c r="E37" s="40">
        <f t="shared" si="2"/>
        <v>1</v>
      </c>
      <c r="F37" s="40">
        <f t="shared" si="3"/>
        <v>0</v>
      </c>
      <c r="G37" s="40">
        <v>0</v>
      </c>
      <c r="H37" s="17" t="s">
        <v>34</v>
      </c>
      <c r="I37" s="17" t="s">
        <v>36</v>
      </c>
      <c r="J37" s="8" t="s">
        <v>25</v>
      </c>
      <c r="K37" s="6" t="s">
        <v>44</v>
      </c>
      <c r="L37" s="6" t="s">
        <v>51</v>
      </c>
      <c r="M37" s="6" t="s">
        <v>237</v>
      </c>
      <c r="N37" s="9">
        <v>250</v>
      </c>
      <c r="O37" s="15">
        <f t="shared" si="11"/>
        <v>1</v>
      </c>
      <c r="P37" s="12" t="str">
        <f t="shared" si="12"/>
        <v>3</v>
      </c>
      <c r="Q37" s="9">
        <v>2</v>
      </c>
      <c r="R37" s="9">
        <v>2</v>
      </c>
      <c r="S37" s="9">
        <f t="shared" si="14"/>
        <v>2.2000000000000002</v>
      </c>
      <c r="T37" s="12" t="str">
        <f t="shared" si="16"/>
        <v>MEDIO</v>
      </c>
      <c r="U37" s="13" t="s">
        <v>81</v>
      </c>
      <c r="V37" s="9" t="s">
        <v>158</v>
      </c>
      <c r="W37" s="13" t="s">
        <v>83</v>
      </c>
      <c r="X37" s="9">
        <v>1</v>
      </c>
      <c r="Y37" s="9">
        <f t="shared" si="13"/>
        <v>2.2000000000000002</v>
      </c>
      <c r="Z37" s="18" t="str">
        <f t="shared" si="15"/>
        <v>ACEPTABLE</v>
      </c>
      <c r="AA37" s="9">
        <v>1</v>
      </c>
      <c r="AB37" s="9">
        <v>1</v>
      </c>
      <c r="AC37" s="9">
        <v>0</v>
      </c>
      <c r="AD37" s="9">
        <v>0</v>
      </c>
      <c r="AE37" s="9">
        <v>1</v>
      </c>
      <c r="AF37" s="9">
        <v>1</v>
      </c>
    </row>
    <row r="38" spans="1:32" ht="71.400000000000006" customHeight="1" x14ac:dyDescent="0.2">
      <c r="A38" s="142"/>
      <c r="B38" s="137"/>
      <c r="C38" s="20" t="s">
        <v>24</v>
      </c>
      <c r="D38" s="20" t="s">
        <v>26</v>
      </c>
      <c r="E38" s="40">
        <f t="shared" si="2"/>
        <v>0</v>
      </c>
      <c r="F38" s="40">
        <f t="shared" si="3"/>
        <v>1</v>
      </c>
      <c r="G38" s="40">
        <v>0</v>
      </c>
      <c r="H38" s="17" t="s">
        <v>34</v>
      </c>
      <c r="I38" s="17" t="s">
        <v>36</v>
      </c>
      <c r="J38" s="8" t="s">
        <v>25</v>
      </c>
      <c r="K38" s="6" t="s">
        <v>37</v>
      </c>
      <c r="L38" s="6" t="s">
        <v>78</v>
      </c>
      <c r="M38" s="6" t="s">
        <v>239</v>
      </c>
      <c r="N38" s="9">
        <v>1</v>
      </c>
      <c r="O38" s="15">
        <f t="shared" si="11"/>
        <v>4.0000000000000001E-3</v>
      </c>
      <c r="P38" s="12" t="str">
        <f t="shared" si="12"/>
        <v>1</v>
      </c>
      <c r="Q38" s="9">
        <v>2</v>
      </c>
      <c r="R38" s="9">
        <v>2</v>
      </c>
      <c r="S38" s="9">
        <f t="shared" si="14"/>
        <v>1.7999999999999998</v>
      </c>
      <c r="T38" s="12" t="str">
        <f t="shared" si="16"/>
        <v>BAJO</v>
      </c>
      <c r="U38" s="13" t="s">
        <v>92</v>
      </c>
      <c r="V38" s="9" t="s">
        <v>158</v>
      </c>
      <c r="W38" s="13" t="s">
        <v>82</v>
      </c>
      <c r="X38" s="9">
        <v>1</v>
      </c>
      <c r="Y38" s="9">
        <f t="shared" si="13"/>
        <v>1.7999999999999998</v>
      </c>
      <c r="Z38" s="18" t="str">
        <f t="shared" si="15"/>
        <v>ACEPTABLE</v>
      </c>
      <c r="AA38" s="9">
        <v>0</v>
      </c>
      <c r="AB38" s="9">
        <v>1</v>
      </c>
      <c r="AC38" s="9">
        <v>0</v>
      </c>
      <c r="AD38" s="9">
        <v>1</v>
      </c>
      <c r="AE38" s="9">
        <v>1</v>
      </c>
      <c r="AF38" s="9">
        <v>1</v>
      </c>
    </row>
    <row r="39" spans="1:32" ht="51" customHeight="1" x14ac:dyDescent="0.2">
      <c r="A39" s="142"/>
      <c r="B39" s="137"/>
      <c r="C39" s="20" t="s">
        <v>24</v>
      </c>
      <c r="D39" s="20" t="s">
        <v>26</v>
      </c>
      <c r="E39" s="40">
        <f t="shared" si="2"/>
        <v>0</v>
      </c>
      <c r="F39" s="40">
        <f t="shared" si="3"/>
        <v>1</v>
      </c>
      <c r="G39" s="40">
        <v>0</v>
      </c>
      <c r="H39" s="17" t="s">
        <v>34</v>
      </c>
      <c r="I39" s="17" t="s">
        <v>36</v>
      </c>
      <c r="J39" s="8" t="s">
        <v>25</v>
      </c>
      <c r="K39" s="6" t="s">
        <v>38</v>
      </c>
      <c r="L39" s="6" t="s">
        <v>52</v>
      </c>
      <c r="M39" s="6" t="s">
        <v>240</v>
      </c>
      <c r="N39" s="9">
        <v>1</v>
      </c>
      <c r="O39" s="15">
        <f t="shared" si="11"/>
        <v>4.0000000000000001E-3</v>
      </c>
      <c r="P39" s="12" t="str">
        <f t="shared" si="12"/>
        <v>1</v>
      </c>
      <c r="Q39" s="9">
        <v>2</v>
      </c>
      <c r="R39" s="9">
        <v>2</v>
      </c>
      <c r="S39" s="9">
        <f t="shared" si="14"/>
        <v>1.7999999999999998</v>
      </c>
      <c r="T39" s="12" t="str">
        <f t="shared" si="16"/>
        <v>BAJO</v>
      </c>
      <c r="U39" s="13" t="s">
        <v>91</v>
      </c>
      <c r="V39" s="9" t="s">
        <v>158</v>
      </c>
      <c r="W39" s="13" t="s">
        <v>82</v>
      </c>
      <c r="X39" s="9">
        <v>1</v>
      </c>
      <c r="Y39" s="9">
        <f t="shared" si="13"/>
        <v>1.7999999999999998</v>
      </c>
      <c r="Z39" s="18" t="str">
        <f t="shared" si="15"/>
        <v>ACEPTABLE</v>
      </c>
      <c r="AA39" s="9">
        <v>0</v>
      </c>
      <c r="AB39" s="9">
        <v>1</v>
      </c>
      <c r="AC39" s="9">
        <v>1</v>
      </c>
      <c r="AD39" s="9">
        <v>1</v>
      </c>
      <c r="AE39" s="9">
        <v>0</v>
      </c>
      <c r="AF39" s="9">
        <v>1</v>
      </c>
    </row>
    <row r="40" spans="1:32" ht="60.6" x14ac:dyDescent="0.2">
      <c r="A40" s="142"/>
      <c r="B40" s="137"/>
      <c r="C40" s="20" t="s">
        <v>24</v>
      </c>
      <c r="D40" s="20" t="s">
        <v>26</v>
      </c>
      <c r="E40" s="40">
        <f t="shared" si="2"/>
        <v>0</v>
      </c>
      <c r="F40" s="40">
        <f t="shared" si="3"/>
        <v>1</v>
      </c>
      <c r="G40" s="40">
        <v>0</v>
      </c>
      <c r="H40" s="17" t="s">
        <v>34</v>
      </c>
      <c r="I40" s="17" t="s">
        <v>36</v>
      </c>
      <c r="J40" s="8" t="s">
        <v>25</v>
      </c>
      <c r="K40" s="6" t="s">
        <v>40</v>
      </c>
      <c r="L40" s="6" t="s">
        <v>60</v>
      </c>
      <c r="M40" s="6" t="s">
        <v>240</v>
      </c>
      <c r="N40" s="9">
        <v>1</v>
      </c>
      <c r="O40" s="15">
        <f t="shared" si="11"/>
        <v>4.0000000000000001E-3</v>
      </c>
      <c r="P40" s="12" t="str">
        <f t="shared" si="12"/>
        <v>1</v>
      </c>
      <c r="Q40" s="9">
        <v>3</v>
      </c>
      <c r="R40" s="9">
        <v>3</v>
      </c>
      <c r="S40" s="9">
        <f t="shared" si="14"/>
        <v>2.5999999999999996</v>
      </c>
      <c r="T40" s="12" t="str">
        <f t="shared" si="16"/>
        <v>ALTO</v>
      </c>
      <c r="U40" s="13" t="s">
        <v>70</v>
      </c>
      <c r="V40" s="9" t="s">
        <v>158</v>
      </c>
      <c r="W40" s="13" t="s">
        <v>80</v>
      </c>
      <c r="X40" s="9">
        <v>1</v>
      </c>
      <c r="Y40" s="9">
        <f t="shared" si="13"/>
        <v>2.5999999999999996</v>
      </c>
      <c r="Z40" s="18" t="str">
        <f t="shared" si="15"/>
        <v>ACEPTABLE</v>
      </c>
      <c r="AA40" s="9">
        <v>1</v>
      </c>
      <c r="AB40" s="9">
        <v>1</v>
      </c>
      <c r="AC40" s="9">
        <v>0</v>
      </c>
      <c r="AD40" s="9">
        <v>0</v>
      </c>
      <c r="AE40" s="9">
        <v>1</v>
      </c>
      <c r="AF40" s="9">
        <v>1</v>
      </c>
    </row>
    <row r="41" spans="1:32" ht="51" customHeight="1" x14ac:dyDescent="0.2">
      <c r="A41" s="142"/>
      <c r="B41" s="137"/>
      <c r="C41" s="20" t="s">
        <v>24</v>
      </c>
      <c r="D41" s="20" t="s">
        <v>26</v>
      </c>
      <c r="E41" s="40">
        <f t="shared" si="2"/>
        <v>0</v>
      </c>
      <c r="F41" s="40">
        <f t="shared" si="3"/>
        <v>1</v>
      </c>
      <c r="G41" s="40">
        <v>0</v>
      </c>
      <c r="H41" s="17" t="s">
        <v>34</v>
      </c>
      <c r="I41" s="17" t="s">
        <v>36</v>
      </c>
      <c r="J41" s="8" t="s">
        <v>25</v>
      </c>
      <c r="K41" s="6" t="s">
        <v>37</v>
      </c>
      <c r="L41" s="6" t="s">
        <v>71</v>
      </c>
      <c r="M41" s="6" t="s">
        <v>240</v>
      </c>
      <c r="N41" s="9">
        <v>2</v>
      </c>
      <c r="O41" s="15">
        <f t="shared" si="11"/>
        <v>8.0000000000000002E-3</v>
      </c>
      <c r="P41" s="12" t="str">
        <f t="shared" si="12"/>
        <v>1</v>
      </c>
      <c r="Q41" s="9">
        <v>1</v>
      </c>
      <c r="R41" s="9">
        <v>1</v>
      </c>
      <c r="S41" s="9">
        <f t="shared" si="14"/>
        <v>1</v>
      </c>
      <c r="T41" s="12" t="str">
        <f t="shared" si="16"/>
        <v>BAJO</v>
      </c>
      <c r="U41" s="13" t="s">
        <v>91</v>
      </c>
      <c r="V41" s="9" t="s">
        <v>158</v>
      </c>
      <c r="W41" s="13" t="s">
        <v>85</v>
      </c>
      <c r="X41" s="9">
        <v>1</v>
      </c>
      <c r="Y41" s="9">
        <f t="shared" si="13"/>
        <v>1</v>
      </c>
      <c r="Z41" s="18" t="str">
        <f t="shared" si="15"/>
        <v>ACEPTABLE</v>
      </c>
      <c r="AA41" s="9">
        <v>0</v>
      </c>
      <c r="AB41" s="9">
        <v>0</v>
      </c>
      <c r="AC41" s="9">
        <v>0</v>
      </c>
      <c r="AD41" s="9">
        <v>0</v>
      </c>
      <c r="AE41" s="9">
        <v>1</v>
      </c>
      <c r="AF41" s="9">
        <v>1</v>
      </c>
    </row>
    <row r="42" spans="1:32" ht="51" customHeight="1" x14ac:dyDescent="0.2">
      <c r="A42" s="142"/>
      <c r="B42" s="137"/>
      <c r="C42" s="20" t="s">
        <v>24</v>
      </c>
      <c r="D42" s="20" t="s">
        <v>26</v>
      </c>
      <c r="E42" s="40">
        <f t="shared" si="2"/>
        <v>0</v>
      </c>
      <c r="F42" s="40">
        <f t="shared" si="3"/>
        <v>1</v>
      </c>
      <c r="G42" s="40">
        <v>0</v>
      </c>
      <c r="H42" s="17" t="s">
        <v>34</v>
      </c>
      <c r="I42" s="17" t="s">
        <v>36</v>
      </c>
      <c r="J42" s="8" t="s">
        <v>25</v>
      </c>
      <c r="K42" s="6" t="s">
        <v>37</v>
      </c>
      <c r="L42" s="6" t="s">
        <v>72</v>
      </c>
      <c r="M42" s="6" t="s">
        <v>240</v>
      </c>
      <c r="N42" s="9">
        <v>3</v>
      </c>
      <c r="O42" s="15">
        <f t="shared" si="11"/>
        <v>1.2E-2</v>
      </c>
      <c r="P42" s="12" t="str">
        <f t="shared" si="12"/>
        <v>1</v>
      </c>
      <c r="Q42" s="9">
        <v>1</v>
      </c>
      <c r="R42" s="9">
        <v>1</v>
      </c>
      <c r="S42" s="9">
        <f t="shared" si="14"/>
        <v>1</v>
      </c>
      <c r="T42" s="12" t="str">
        <f t="shared" si="16"/>
        <v>BAJO</v>
      </c>
      <c r="U42" s="13" t="s">
        <v>91</v>
      </c>
      <c r="V42" s="9" t="s">
        <v>158</v>
      </c>
      <c r="W42" s="13" t="s">
        <v>85</v>
      </c>
      <c r="X42" s="9">
        <v>1</v>
      </c>
      <c r="Y42" s="9">
        <f t="shared" si="13"/>
        <v>1</v>
      </c>
      <c r="Z42" s="18" t="str">
        <f t="shared" si="15"/>
        <v>ACEPTABLE</v>
      </c>
      <c r="AA42" s="9">
        <v>0</v>
      </c>
      <c r="AB42" s="9">
        <v>0</v>
      </c>
      <c r="AC42" s="9">
        <v>1</v>
      </c>
      <c r="AD42" s="9">
        <v>1</v>
      </c>
      <c r="AE42" s="9">
        <v>0</v>
      </c>
      <c r="AF42" s="9">
        <v>1</v>
      </c>
    </row>
    <row r="43" spans="1:32" ht="71.400000000000006" customHeight="1" x14ac:dyDescent="0.2">
      <c r="A43" s="142"/>
      <c r="B43" s="137"/>
      <c r="C43" s="20" t="s">
        <v>24</v>
      </c>
      <c r="D43" s="20" t="s">
        <v>26</v>
      </c>
      <c r="E43" s="40">
        <f t="shared" si="2"/>
        <v>0</v>
      </c>
      <c r="F43" s="40">
        <f t="shared" si="3"/>
        <v>1</v>
      </c>
      <c r="G43" s="40">
        <v>0</v>
      </c>
      <c r="H43" s="17" t="s">
        <v>34</v>
      </c>
      <c r="I43" s="17" t="s">
        <v>36</v>
      </c>
      <c r="J43" s="8" t="s">
        <v>25</v>
      </c>
      <c r="K43" s="6" t="s">
        <v>38</v>
      </c>
      <c r="L43" s="6" t="s">
        <v>73</v>
      </c>
      <c r="M43" s="6" t="s">
        <v>240</v>
      </c>
      <c r="N43" s="9">
        <v>1</v>
      </c>
      <c r="O43" s="15">
        <f t="shared" si="11"/>
        <v>4.0000000000000001E-3</v>
      </c>
      <c r="P43" s="12" t="str">
        <f t="shared" si="12"/>
        <v>1</v>
      </c>
      <c r="Q43" s="9">
        <v>1</v>
      </c>
      <c r="R43" s="9">
        <v>1</v>
      </c>
      <c r="S43" s="9">
        <f t="shared" si="14"/>
        <v>1</v>
      </c>
      <c r="T43" s="12" t="str">
        <f t="shared" si="16"/>
        <v>BAJO</v>
      </c>
      <c r="U43" s="13" t="s">
        <v>92</v>
      </c>
      <c r="V43" s="9" t="s">
        <v>158</v>
      </c>
      <c r="W43" s="13" t="s">
        <v>85</v>
      </c>
      <c r="X43" s="9">
        <v>1</v>
      </c>
      <c r="Y43" s="9">
        <f t="shared" si="13"/>
        <v>1</v>
      </c>
      <c r="Z43" s="18" t="str">
        <f t="shared" si="15"/>
        <v>ACEPTABLE</v>
      </c>
      <c r="AA43" s="9">
        <v>0</v>
      </c>
      <c r="AB43" s="9">
        <v>0</v>
      </c>
      <c r="AC43" s="9">
        <v>0</v>
      </c>
      <c r="AD43" s="9">
        <v>1</v>
      </c>
      <c r="AE43" s="9">
        <v>1</v>
      </c>
      <c r="AF43" s="9">
        <v>1</v>
      </c>
    </row>
    <row r="44" spans="1:32" ht="61.2" x14ac:dyDescent="0.2">
      <c r="A44" s="142"/>
      <c r="B44" s="137"/>
      <c r="C44" s="20" t="s">
        <v>24</v>
      </c>
      <c r="D44" s="20" t="s">
        <v>26</v>
      </c>
      <c r="E44" s="40">
        <f t="shared" si="2"/>
        <v>1</v>
      </c>
      <c r="F44" s="40">
        <f t="shared" si="3"/>
        <v>0</v>
      </c>
      <c r="G44" s="40">
        <v>0</v>
      </c>
      <c r="H44" s="17" t="s">
        <v>31</v>
      </c>
      <c r="I44" s="17" t="s">
        <v>42</v>
      </c>
      <c r="J44" s="8" t="s">
        <v>25</v>
      </c>
      <c r="K44" s="6" t="s">
        <v>35</v>
      </c>
      <c r="L44" s="6" t="s">
        <v>35</v>
      </c>
      <c r="M44" s="6" t="s">
        <v>237</v>
      </c>
      <c r="N44" s="9">
        <v>250</v>
      </c>
      <c r="O44" s="15">
        <f t="shared" ref="O44:O50" si="17">+N44/250</f>
        <v>1</v>
      </c>
      <c r="P44" s="12" t="str">
        <f t="shared" ref="P44:P50" si="18">IF(O44&lt;=0.15,"1",IF(AND(O44&gt;0.15,O44&lt;0.3),"2",IF(AND(O44&gt;=0.3),"3")))</f>
        <v>3</v>
      </c>
      <c r="Q44" s="9">
        <v>2</v>
      </c>
      <c r="R44" s="9">
        <v>1</v>
      </c>
      <c r="S44" s="9">
        <f>+(P44*0.2)+(Q44*0.5)+(R44*0.3)</f>
        <v>1.9000000000000001</v>
      </c>
      <c r="T44" s="12" t="str">
        <f>IF(S44&lt;=2,"BAJO",IF(AND(S44&gt;2,S44&lt;2.5),"MEDIO",IF(AND(S44&gt;=2.5),"ALTO")))</f>
        <v>BAJO</v>
      </c>
      <c r="U44" s="13" t="s">
        <v>53</v>
      </c>
      <c r="V44" s="9" t="s">
        <v>158</v>
      </c>
      <c r="W44" s="13" t="s">
        <v>54</v>
      </c>
      <c r="X44" s="9">
        <v>1</v>
      </c>
      <c r="Y44" s="9">
        <f>+X44*S44</f>
        <v>1.9000000000000001</v>
      </c>
      <c r="Z44" s="18" t="str">
        <f>IF(Y44&lt;=3,"ACEPTABLE",IF(AND(Y44&gt;3,Y44&lt;6),"MODERADO",IF(AND(Y44&gt;=6),"SIGNIFICATIVO")))</f>
        <v>ACEPTABLE</v>
      </c>
      <c r="AA44" s="9">
        <v>0</v>
      </c>
      <c r="AB44" s="9">
        <v>1</v>
      </c>
      <c r="AC44" s="9">
        <v>0</v>
      </c>
      <c r="AD44" s="9">
        <v>0</v>
      </c>
      <c r="AE44" s="9">
        <v>1</v>
      </c>
      <c r="AF44" s="9">
        <v>1</v>
      </c>
    </row>
    <row r="45" spans="1:32" ht="60.6" x14ac:dyDescent="0.2">
      <c r="A45" s="142"/>
      <c r="B45" s="137"/>
      <c r="C45" s="20" t="s">
        <v>24</v>
      </c>
      <c r="D45" s="20" t="s">
        <v>26</v>
      </c>
      <c r="E45" s="40">
        <f t="shared" si="2"/>
        <v>1</v>
      </c>
      <c r="F45" s="40">
        <f t="shared" si="3"/>
        <v>0</v>
      </c>
      <c r="G45" s="40">
        <v>0</v>
      </c>
      <c r="H45" s="17" t="s">
        <v>31</v>
      </c>
      <c r="I45" s="17" t="s">
        <v>41</v>
      </c>
      <c r="J45" s="8" t="s">
        <v>25</v>
      </c>
      <c r="K45" s="6" t="s">
        <v>129</v>
      </c>
      <c r="L45" s="6" t="s">
        <v>106</v>
      </c>
      <c r="M45" s="6" t="s">
        <v>237</v>
      </c>
      <c r="N45" s="9">
        <v>250</v>
      </c>
      <c r="O45" s="15">
        <f t="shared" si="17"/>
        <v>1</v>
      </c>
      <c r="P45" s="12" t="str">
        <f t="shared" si="18"/>
        <v>3</v>
      </c>
      <c r="Q45" s="9">
        <v>1</v>
      </c>
      <c r="R45" s="9">
        <v>1</v>
      </c>
      <c r="S45" s="9">
        <f>+(P45*0.2)+(Q45*0.5)+(R45*0.3)</f>
        <v>1.4000000000000001</v>
      </c>
      <c r="T45" s="12" t="str">
        <f>IF(S45&lt;=2,"BAJO",IF(AND(S45&gt;2,S45&lt;2.5),"MEDIO",IF(AND(S45&gt;=2.5),"ALTO")))</f>
        <v>BAJO</v>
      </c>
      <c r="U45" s="13" t="s">
        <v>100</v>
      </c>
      <c r="V45" s="9" t="s">
        <v>158</v>
      </c>
      <c r="W45" s="13" t="s">
        <v>97</v>
      </c>
      <c r="X45" s="9">
        <v>2</v>
      </c>
      <c r="Y45" s="9">
        <f>+X45*S45</f>
        <v>2.8000000000000003</v>
      </c>
      <c r="Z45" s="18" t="str">
        <f>IF(Y45&lt;=3,"ACEPTABLE",IF(AND(Y45&gt;3,Y45&lt;6),"MODERADO",IF(AND(Y45&gt;=6),"SIGNIFICATIVO")))</f>
        <v>ACEPTABLE</v>
      </c>
      <c r="AA45" s="9">
        <v>0</v>
      </c>
      <c r="AB45" s="9">
        <v>1</v>
      </c>
      <c r="AC45" s="9">
        <v>1</v>
      </c>
      <c r="AD45" s="9">
        <v>1</v>
      </c>
      <c r="AE45" s="9">
        <v>1</v>
      </c>
      <c r="AF45" s="9">
        <v>1</v>
      </c>
    </row>
    <row r="46" spans="1:32" ht="61.2" x14ac:dyDescent="0.2">
      <c r="A46" s="142"/>
      <c r="B46" s="137"/>
      <c r="C46" s="20" t="s">
        <v>24</v>
      </c>
      <c r="D46" s="20" t="s">
        <v>26</v>
      </c>
      <c r="E46" s="40">
        <f t="shared" si="2"/>
        <v>1</v>
      </c>
      <c r="F46" s="40">
        <f t="shared" si="3"/>
        <v>0</v>
      </c>
      <c r="G46" s="40">
        <v>0</v>
      </c>
      <c r="H46" s="17" t="s">
        <v>61</v>
      </c>
      <c r="I46" s="17" t="s">
        <v>62</v>
      </c>
      <c r="J46" s="8" t="s">
        <v>25</v>
      </c>
      <c r="K46" s="6" t="s">
        <v>129</v>
      </c>
      <c r="L46" s="6" t="s">
        <v>106</v>
      </c>
      <c r="M46" s="6" t="s">
        <v>237</v>
      </c>
      <c r="N46" s="9">
        <v>250</v>
      </c>
      <c r="O46" s="15">
        <f t="shared" si="17"/>
        <v>1</v>
      </c>
      <c r="P46" s="12" t="str">
        <f t="shared" si="18"/>
        <v>3</v>
      </c>
      <c r="Q46" s="9">
        <v>2</v>
      </c>
      <c r="R46" s="9">
        <v>1</v>
      </c>
      <c r="S46" s="9">
        <f>+(P46*0.2)+(Q46*0.5)+(R46*0.3)</f>
        <v>1.9000000000000001</v>
      </c>
      <c r="T46" s="12" t="str">
        <f>IF(S46&lt;=2,"BAJO",IF(AND(S46&gt;2,S46&lt;2.5),"MEDIO",IF(AND(S46&gt;=2.5),"ALTO")))</f>
        <v>BAJO</v>
      </c>
      <c r="U46" s="13" t="s">
        <v>101</v>
      </c>
      <c r="V46" s="9" t="s">
        <v>158</v>
      </c>
      <c r="W46" s="13" t="s">
        <v>79</v>
      </c>
      <c r="X46" s="9">
        <v>1</v>
      </c>
      <c r="Y46" s="9">
        <f>+X46*S46</f>
        <v>1.9000000000000001</v>
      </c>
      <c r="Z46" s="18" t="str">
        <f>IF(Y46&lt;=3,"ACEPTABLE",IF(AND(Y46&gt;3,Y46&lt;6),"MODERADO",IF(AND(Y46&gt;=6),"SIGNIFICATIVO")))</f>
        <v>ACEPTABLE</v>
      </c>
      <c r="AA46" s="9">
        <v>0</v>
      </c>
      <c r="AB46" s="9">
        <v>1</v>
      </c>
      <c r="AC46" s="9">
        <v>0</v>
      </c>
      <c r="AD46" s="9">
        <v>0</v>
      </c>
      <c r="AE46" s="9">
        <v>1</v>
      </c>
      <c r="AF46" s="9">
        <v>1</v>
      </c>
    </row>
    <row r="47" spans="1:32" ht="60.6" x14ac:dyDescent="0.2">
      <c r="A47" s="142"/>
      <c r="B47" s="137"/>
      <c r="C47" s="20" t="s">
        <v>24</v>
      </c>
      <c r="D47" s="20" t="s">
        <v>26</v>
      </c>
      <c r="E47" s="40">
        <f t="shared" si="2"/>
        <v>1</v>
      </c>
      <c r="F47" s="40">
        <f t="shared" si="3"/>
        <v>0</v>
      </c>
      <c r="G47" s="40">
        <v>0</v>
      </c>
      <c r="H47" s="17" t="s">
        <v>61</v>
      </c>
      <c r="I47" s="17" t="s">
        <v>88</v>
      </c>
      <c r="J47" s="8" t="s">
        <v>25</v>
      </c>
      <c r="K47" s="6" t="s">
        <v>64</v>
      </c>
      <c r="L47" s="6" t="s">
        <v>65</v>
      </c>
      <c r="M47" s="6" t="s">
        <v>226</v>
      </c>
      <c r="N47" s="9">
        <v>250</v>
      </c>
      <c r="O47" s="15">
        <f t="shared" si="17"/>
        <v>1</v>
      </c>
      <c r="P47" s="12" t="str">
        <f t="shared" si="18"/>
        <v>3</v>
      </c>
      <c r="Q47" s="9">
        <v>1</v>
      </c>
      <c r="R47" s="9">
        <v>1</v>
      </c>
      <c r="S47" s="9">
        <f>+(P47*0.2)+(Q47*0.5)+(R47*0.3)</f>
        <v>1.4000000000000001</v>
      </c>
      <c r="T47" s="12" t="str">
        <f>IF(S47&lt;=2,"BAJO",IF(AND(S47&gt;2,S47&lt;2.5),"MEDIO",IF(AND(S47&gt;=2.5),"ALTO")))</f>
        <v>BAJO</v>
      </c>
      <c r="U47" s="13" t="s">
        <v>89</v>
      </c>
      <c r="V47" s="9" t="s">
        <v>158</v>
      </c>
      <c r="W47" s="13" t="s">
        <v>84</v>
      </c>
      <c r="X47" s="9">
        <v>1</v>
      </c>
      <c r="Y47" s="9">
        <f>+X47*S47</f>
        <v>1.4000000000000001</v>
      </c>
      <c r="Z47" s="18" t="str">
        <f>IF(Y47&lt;=2,"ACEPTABLE",IF(AND(Y47&gt;2,Y47&lt;6),"MODERADO",IF(AND(Y47&gt;=6),"SIGNIFICATIVO")))</f>
        <v>ACEPTABLE</v>
      </c>
      <c r="AA47" s="9">
        <v>0</v>
      </c>
      <c r="AB47" s="9">
        <v>1</v>
      </c>
      <c r="AC47" s="9">
        <v>0</v>
      </c>
      <c r="AD47" s="9">
        <v>0</v>
      </c>
      <c r="AE47" s="9">
        <v>0</v>
      </c>
      <c r="AF47" s="9">
        <v>1</v>
      </c>
    </row>
    <row r="48" spans="1:32" ht="60.6" x14ac:dyDescent="0.2">
      <c r="A48" s="142"/>
      <c r="B48" s="137"/>
      <c r="C48" s="20" t="s">
        <v>24</v>
      </c>
      <c r="D48" s="20" t="s">
        <v>26</v>
      </c>
      <c r="E48" s="40">
        <f t="shared" si="2"/>
        <v>0</v>
      </c>
      <c r="F48" s="40">
        <f t="shared" si="3"/>
        <v>1</v>
      </c>
      <c r="G48" s="40">
        <v>0</v>
      </c>
      <c r="H48" s="17" t="s">
        <v>110</v>
      </c>
      <c r="I48" s="17" t="s">
        <v>109</v>
      </c>
      <c r="J48" s="8" t="s">
        <v>25</v>
      </c>
      <c r="K48" s="6" t="s">
        <v>111</v>
      </c>
      <c r="L48" s="6" t="s">
        <v>112</v>
      </c>
      <c r="M48" s="6" t="s">
        <v>226</v>
      </c>
      <c r="N48" s="9">
        <v>12</v>
      </c>
      <c r="O48" s="15">
        <f t="shared" si="17"/>
        <v>4.8000000000000001E-2</v>
      </c>
      <c r="P48" s="12" t="str">
        <f t="shared" si="18"/>
        <v>1</v>
      </c>
      <c r="Q48" s="9">
        <v>1</v>
      </c>
      <c r="R48" s="9">
        <v>1</v>
      </c>
      <c r="S48" s="9">
        <f>+(P48*0.2)+(Q48*0.5)+(R48*0.3)</f>
        <v>1</v>
      </c>
      <c r="T48" s="12" t="str">
        <f>IF(S48&lt;=2,"BAJO",IF(AND(S48&gt;2,S48&lt;2.5),"MEDIO",IF(AND(S48&gt;=2.5),"ALTO")))</f>
        <v>BAJO</v>
      </c>
      <c r="U48" s="13" t="s">
        <v>89</v>
      </c>
      <c r="V48" s="9" t="s">
        <v>158</v>
      </c>
      <c r="W48" s="13" t="s">
        <v>113</v>
      </c>
      <c r="X48" s="9">
        <v>2</v>
      </c>
      <c r="Y48" s="9">
        <f>+X48*S48</f>
        <v>2</v>
      </c>
      <c r="Z48" s="18" t="str">
        <f>IF(Y48&lt;=2,"ACEPTABLE",IF(AND(Y48&gt;2,Y48&lt;6),"MODERADO",IF(AND(Y48&gt;=6),"SIGNIFICATIVO")))</f>
        <v>ACEPTABLE</v>
      </c>
      <c r="AA48" s="9">
        <v>0</v>
      </c>
      <c r="AB48" s="9">
        <v>1</v>
      </c>
      <c r="AC48" s="9">
        <v>0</v>
      </c>
      <c r="AD48" s="9">
        <v>0</v>
      </c>
      <c r="AE48" s="9">
        <v>1</v>
      </c>
      <c r="AF48" s="9">
        <v>1</v>
      </c>
    </row>
    <row r="49" spans="1:32" ht="60.6" x14ac:dyDescent="0.2">
      <c r="A49" s="142"/>
      <c r="B49" s="137"/>
      <c r="C49" s="20" t="s">
        <v>0</v>
      </c>
      <c r="D49" s="20" t="s">
        <v>249</v>
      </c>
      <c r="E49" s="40">
        <f t="shared" si="2"/>
        <v>0</v>
      </c>
      <c r="F49" s="40">
        <f t="shared" si="3"/>
        <v>1</v>
      </c>
      <c r="G49" s="40">
        <v>0</v>
      </c>
      <c r="H49" s="17" t="s">
        <v>248</v>
      </c>
      <c r="I49" s="17" t="s">
        <v>250</v>
      </c>
      <c r="J49" s="8" t="s">
        <v>25</v>
      </c>
      <c r="K49" s="6" t="s">
        <v>246</v>
      </c>
      <c r="L49" s="6" t="s">
        <v>250</v>
      </c>
      <c r="M49" s="6" t="s">
        <v>236</v>
      </c>
      <c r="N49" s="9">
        <v>5</v>
      </c>
      <c r="O49" s="15">
        <f t="shared" si="17"/>
        <v>0.02</v>
      </c>
      <c r="P49" s="12" t="str">
        <f t="shared" si="18"/>
        <v>1</v>
      </c>
      <c r="Q49" s="9">
        <v>2</v>
      </c>
      <c r="R49" s="9">
        <v>3</v>
      </c>
      <c r="S49" s="9">
        <f t="shared" ref="S49:S58" si="19">+(P49*0.2)+(Q49*0.5)+(R49*0.3)</f>
        <v>2.0999999999999996</v>
      </c>
      <c r="T49" s="12" t="str">
        <f t="shared" ref="T49:T58" si="20">IF(S49&lt;=2,"BAJO",IF(AND(S49&gt;2,S49&lt;2.5),"MEDIO",IF(AND(S49&gt;=2.5),"ALTO")))</f>
        <v>MEDIO</v>
      </c>
      <c r="U49" s="13" t="s">
        <v>68</v>
      </c>
      <c r="V49" s="9" t="s">
        <v>158</v>
      </c>
      <c r="W49" s="13" t="s">
        <v>84</v>
      </c>
      <c r="X49" s="9">
        <v>1</v>
      </c>
      <c r="Y49" s="9">
        <f t="shared" ref="Y49:Y58" si="21">+X49*S49</f>
        <v>2.0999999999999996</v>
      </c>
      <c r="Z49" s="18" t="str">
        <f t="shared" ref="Z49:Z58" si="22">IF(Y49&lt;=3,"ACEPTABLE",IF(AND(Y49&gt;3,Y49&lt;6),"MODERADO",IF(AND(Y49&gt;=6),"SIGNIFICATIVO")))</f>
        <v>ACEPTABLE</v>
      </c>
      <c r="AA49" s="9">
        <v>0</v>
      </c>
      <c r="AB49" s="9">
        <v>1</v>
      </c>
      <c r="AC49" s="9">
        <v>0</v>
      </c>
      <c r="AD49" s="9">
        <v>0</v>
      </c>
      <c r="AE49" s="9">
        <v>0</v>
      </c>
      <c r="AF49" s="9">
        <v>0</v>
      </c>
    </row>
    <row r="50" spans="1:32" ht="60.6" x14ac:dyDescent="0.2">
      <c r="A50" s="142"/>
      <c r="B50" s="137"/>
      <c r="C50" s="20" t="s">
        <v>0</v>
      </c>
      <c r="D50" s="20" t="s">
        <v>249</v>
      </c>
      <c r="E50" s="40">
        <f t="shared" si="2"/>
        <v>0</v>
      </c>
      <c r="F50" s="40">
        <f t="shared" si="3"/>
        <v>1</v>
      </c>
      <c r="G50" s="40">
        <v>0</v>
      </c>
      <c r="H50" s="17" t="s">
        <v>251</v>
      </c>
      <c r="I50" s="17" t="s">
        <v>250</v>
      </c>
      <c r="J50" s="8" t="s">
        <v>25</v>
      </c>
      <c r="K50" s="6" t="s">
        <v>246</v>
      </c>
      <c r="L50" s="6" t="s">
        <v>250</v>
      </c>
      <c r="M50" s="6" t="s">
        <v>236</v>
      </c>
      <c r="N50" s="9">
        <v>104</v>
      </c>
      <c r="O50" s="15">
        <f t="shared" si="17"/>
        <v>0.41599999999999998</v>
      </c>
      <c r="P50" s="12" t="str">
        <f t="shared" si="18"/>
        <v>3</v>
      </c>
      <c r="Q50" s="9">
        <v>2</v>
      </c>
      <c r="R50" s="9">
        <v>2</v>
      </c>
      <c r="S50" s="9">
        <f t="shared" si="19"/>
        <v>2.2000000000000002</v>
      </c>
      <c r="T50" s="12" t="str">
        <f t="shared" si="20"/>
        <v>MEDIO</v>
      </c>
      <c r="U50" s="13" t="s">
        <v>68</v>
      </c>
      <c r="V50" s="9" t="s">
        <v>158</v>
      </c>
      <c r="W50" s="13" t="s">
        <v>84</v>
      </c>
      <c r="X50" s="9">
        <v>1</v>
      </c>
      <c r="Y50" s="9">
        <f t="shared" si="21"/>
        <v>2.2000000000000002</v>
      </c>
      <c r="Z50" s="18" t="str">
        <f t="shared" si="22"/>
        <v>ACEPTABLE</v>
      </c>
      <c r="AA50" s="9">
        <v>0</v>
      </c>
      <c r="AB50" s="9">
        <v>1</v>
      </c>
      <c r="AC50" s="9">
        <v>0</v>
      </c>
      <c r="AD50" s="9">
        <v>0</v>
      </c>
      <c r="AE50" s="9">
        <v>0</v>
      </c>
      <c r="AF50" s="9">
        <v>0</v>
      </c>
    </row>
    <row r="51" spans="1:32" ht="61.2" x14ac:dyDescent="0.2">
      <c r="A51" s="142"/>
      <c r="B51" s="137"/>
      <c r="C51" s="20" t="s">
        <v>0</v>
      </c>
      <c r="D51" s="20" t="s">
        <v>249</v>
      </c>
      <c r="E51" s="40">
        <f t="shared" si="2"/>
        <v>0</v>
      </c>
      <c r="F51" s="40">
        <f t="shared" si="3"/>
        <v>1</v>
      </c>
      <c r="G51" s="40">
        <v>0</v>
      </c>
      <c r="H51" s="17" t="s">
        <v>252</v>
      </c>
      <c r="I51" s="17" t="s">
        <v>247</v>
      </c>
      <c r="J51" s="8" t="s">
        <v>25</v>
      </c>
      <c r="K51" s="6" t="s">
        <v>263</v>
      </c>
      <c r="L51" s="6" t="s">
        <v>271</v>
      </c>
      <c r="M51" s="6" t="s">
        <v>236</v>
      </c>
      <c r="N51" s="9">
        <v>1</v>
      </c>
      <c r="O51" s="15">
        <f t="shared" ref="O51:O58" si="23">+N51/250</f>
        <v>4.0000000000000001E-3</v>
      </c>
      <c r="P51" s="12" t="str">
        <f t="shared" ref="P51:P58" si="24">IF(O51&lt;=0.15,"1",IF(AND(O51&gt;0.15,O51&lt;0.3),"2",IF(AND(O51&gt;=0.3),"3")))</f>
        <v>1</v>
      </c>
      <c r="Q51" s="9">
        <v>2</v>
      </c>
      <c r="R51" s="9">
        <v>2</v>
      </c>
      <c r="S51" s="9">
        <f t="shared" si="19"/>
        <v>1.7999999999999998</v>
      </c>
      <c r="T51" s="12" t="str">
        <f t="shared" si="20"/>
        <v>BAJO</v>
      </c>
      <c r="U51" s="13" t="s">
        <v>68</v>
      </c>
      <c r="V51" s="9" t="s">
        <v>158</v>
      </c>
      <c r="W51" s="13" t="s">
        <v>84</v>
      </c>
      <c r="X51" s="9">
        <v>1</v>
      </c>
      <c r="Y51" s="9">
        <f t="shared" si="21"/>
        <v>1.7999999999999998</v>
      </c>
      <c r="Z51" s="18" t="str">
        <f t="shared" si="22"/>
        <v>ACEPTABLE</v>
      </c>
      <c r="AA51" s="9">
        <v>0</v>
      </c>
      <c r="AB51" s="9">
        <v>1</v>
      </c>
      <c r="AC51" s="9">
        <v>0</v>
      </c>
      <c r="AD51" s="9">
        <v>0</v>
      </c>
      <c r="AE51" s="9">
        <v>0</v>
      </c>
      <c r="AF51" s="9">
        <v>0</v>
      </c>
    </row>
    <row r="52" spans="1:32" ht="91.8" x14ac:dyDescent="0.2">
      <c r="A52" s="142"/>
      <c r="B52" s="137"/>
      <c r="C52" s="20" t="s">
        <v>24</v>
      </c>
      <c r="D52" s="20" t="s">
        <v>154</v>
      </c>
      <c r="E52" s="40">
        <f t="shared" si="2"/>
        <v>1</v>
      </c>
      <c r="F52" s="40">
        <f t="shared" si="3"/>
        <v>0</v>
      </c>
      <c r="G52" s="40">
        <v>0</v>
      </c>
      <c r="H52" s="17" t="s">
        <v>253</v>
      </c>
      <c r="I52" s="17" t="s">
        <v>247</v>
      </c>
      <c r="J52" s="8" t="s">
        <v>25</v>
      </c>
      <c r="K52" s="6" t="s">
        <v>264</v>
      </c>
      <c r="L52" s="6" t="s">
        <v>272</v>
      </c>
      <c r="M52" s="6" t="s">
        <v>236</v>
      </c>
      <c r="N52" s="9">
        <v>250</v>
      </c>
      <c r="O52" s="15">
        <f t="shared" si="23"/>
        <v>1</v>
      </c>
      <c r="P52" s="12" t="str">
        <f t="shared" si="24"/>
        <v>3</v>
      </c>
      <c r="Q52" s="9">
        <v>2</v>
      </c>
      <c r="R52" s="9">
        <v>2</v>
      </c>
      <c r="S52" s="9">
        <f t="shared" si="19"/>
        <v>2.2000000000000002</v>
      </c>
      <c r="T52" s="12" t="str">
        <f t="shared" si="20"/>
        <v>MEDIO</v>
      </c>
      <c r="U52" s="13" t="s">
        <v>68</v>
      </c>
      <c r="V52" s="9" t="s">
        <v>158</v>
      </c>
      <c r="W52" s="13" t="s">
        <v>84</v>
      </c>
      <c r="X52" s="9">
        <v>1</v>
      </c>
      <c r="Y52" s="9">
        <f t="shared" si="21"/>
        <v>2.2000000000000002</v>
      </c>
      <c r="Z52" s="18" t="str">
        <f t="shared" si="22"/>
        <v>ACEPTABLE</v>
      </c>
      <c r="AA52" s="9">
        <v>0</v>
      </c>
      <c r="AB52" s="9">
        <v>1</v>
      </c>
      <c r="AC52" s="9">
        <v>0</v>
      </c>
      <c r="AD52" s="9">
        <v>0</v>
      </c>
      <c r="AE52" s="9">
        <v>0</v>
      </c>
      <c r="AF52" s="9">
        <v>0</v>
      </c>
    </row>
    <row r="53" spans="1:32" ht="60.6" x14ac:dyDescent="0.2">
      <c r="A53" s="142"/>
      <c r="B53" s="137"/>
      <c r="C53" s="20" t="s">
        <v>24</v>
      </c>
      <c r="D53" s="20" t="s">
        <v>154</v>
      </c>
      <c r="E53" s="40">
        <f t="shared" si="2"/>
        <v>0</v>
      </c>
      <c r="F53" s="40">
        <f t="shared" si="3"/>
        <v>1</v>
      </c>
      <c r="G53" s="40">
        <v>0</v>
      </c>
      <c r="H53" s="17" t="s">
        <v>254</v>
      </c>
      <c r="I53" s="17" t="s">
        <v>247</v>
      </c>
      <c r="J53" s="8" t="s">
        <v>25</v>
      </c>
      <c r="K53" s="6" t="s">
        <v>265</v>
      </c>
      <c r="L53" s="6" t="s">
        <v>246</v>
      </c>
      <c r="M53" s="6" t="s">
        <v>236</v>
      </c>
      <c r="N53" s="9">
        <v>10</v>
      </c>
      <c r="O53" s="15">
        <f t="shared" si="23"/>
        <v>0.04</v>
      </c>
      <c r="P53" s="12" t="str">
        <f t="shared" si="24"/>
        <v>1</v>
      </c>
      <c r="Q53" s="9">
        <v>2</v>
      </c>
      <c r="R53" s="9">
        <v>2</v>
      </c>
      <c r="S53" s="9">
        <f t="shared" si="19"/>
        <v>1.7999999999999998</v>
      </c>
      <c r="T53" s="12" t="str">
        <f t="shared" si="20"/>
        <v>BAJO</v>
      </c>
      <c r="U53" s="13" t="s">
        <v>68</v>
      </c>
      <c r="V53" s="9" t="s">
        <v>158</v>
      </c>
      <c r="W53" s="13" t="s">
        <v>84</v>
      </c>
      <c r="X53" s="9">
        <v>1</v>
      </c>
      <c r="Y53" s="9">
        <f t="shared" si="21"/>
        <v>1.7999999999999998</v>
      </c>
      <c r="Z53" s="18" t="str">
        <f t="shared" si="22"/>
        <v>ACEPTABLE</v>
      </c>
      <c r="AA53" s="9">
        <v>0</v>
      </c>
      <c r="AB53" s="9">
        <v>1</v>
      </c>
      <c r="AC53" s="9">
        <v>0</v>
      </c>
      <c r="AD53" s="9">
        <v>0</v>
      </c>
      <c r="AE53" s="9">
        <v>0</v>
      </c>
      <c r="AF53" s="9">
        <v>0</v>
      </c>
    </row>
    <row r="54" spans="1:32" ht="61.2" x14ac:dyDescent="0.2">
      <c r="A54" s="142"/>
      <c r="B54" s="137"/>
      <c r="C54" s="20" t="s">
        <v>24</v>
      </c>
      <c r="D54" s="20" t="s">
        <v>154</v>
      </c>
      <c r="E54" s="40">
        <f t="shared" si="2"/>
        <v>1</v>
      </c>
      <c r="F54" s="40">
        <f t="shared" si="3"/>
        <v>0</v>
      </c>
      <c r="G54" s="40">
        <v>0</v>
      </c>
      <c r="H54" s="17" t="s">
        <v>255</v>
      </c>
      <c r="I54" s="17" t="s">
        <v>260</v>
      </c>
      <c r="J54" s="8" t="s">
        <v>25</v>
      </c>
      <c r="K54" s="6" t="s">
        <v>266</v>
      </c>
      <c r="L54" s="6" t="s">
        <v>272</v>
      </c>
      <c r="M54" s="6" t="s">
        <v>236</v>
      </c>
      <c r="N54" s="9">
        <v>250</v>
      </c>
      <c r="O54" s="15">
        <f t="shared" si="23"/>
        <v>1</v>
      </c>
      <c r="P54" s="12" t="str">
        <f t="shared" si="24"/>
        <v>3</v>
      </c>
      <c r="Q54" s="9">
        <v>2</v>
      </c>
      <c r="R54" s="9">
        <v>2</v>
      </c>
      <c r="S54" s="9">
        <f t="shared" si="19"/>
        <v>2.2000000000000002</v>
      </c>
      <c r="T54" s="12" t="str">
        <f t="shared" si="20"/>
        <v>MEDIO</v>
      </c>
      <c r="U54" s="13" t="s">
        <v>68</v>
      </c>
      <c r="V54" s="9" t="s">
        <v>158</v>
      </c>
      <c r="W54" s="13" t="s">
        <v>84</v>
      </c>
      <c r="X54" s="9">
        <v>1</v>
      </c>
      <c r="Y54" s="9">
        <f t="shared" si="21"/>
        <v>2.2000000000000002</v>
      </c>
      <c r="Z54" s="18" t="str">
        <f t="shared" si="22"/>
        <v>ACEPTABLE</v>
      </c>
      <c r="AA54" s="9">
        <v>0</v>
      </c>
      <c r="AB54" s="9">
        <v>1</v>
      </c>
      <c r="AC54" s="9">
        <v>0</v>
      </c>
      <c r="AD54" s="9">
        <v>0</v>
      </c>
      <c r="AE54" s="9">
        <v>0</v>
      </c>
      <c r="AF54" s="9">
        <v>0</v>
      </c>
    </row>
    <row r="55" spans="1:32" ht="60.6" x14ac:dyDescent="0.2">
      <c r="A55" s="142"/>
      <c r="B55" s="137"/>
      <c r="C55" s="20" t="s">
        <v>0</v>
      </c>
      <c r="D55" s="20" t="s">
        <v>249</v>
      </c>
      <c r="E55" s="40">
        <f t="shared" si="2"/>
        <v>1</v>
      </c>
      <c r="F55" s="40">
        <f t="shared" si="3"/>
        <v>0</v>
      </c>
      <c r="G55" s="40">
        <v>0</v>
      </c>
      <c r="H55" s="17" t="s">
        <v>256</v>
      </c>
      <c r="I55" s="17" t="s">
        <v>247</v>
      </c>
      <c r="J55" s="8" t="s">
        <v>25</v>
      </c>
      <c r="K55" s="6" t="s">
        <v>267</v>
      </c>
      <c r="L55" s="6" t="s">
        <v>271</v>
      </c>
      <c r="M55" s="6" t="s">
        <v>236</v>
      </c>
      <c r="N55" s="9">
        <v>250</v>
      </c>
      <c r="O55" s="15">
        <f t="shared" si="23"/>
        <v>1</v>
      </c>
      <c r="P55" s="12" t="str">
        <f t="shared" si="24"/>
        <v>3</v>
      </c>
      <c r="Q55" s="9">
        <v>2</v>
      </c>
      <c r="R55" s="9">
        <v>2</v>
      </c>
      <c r="S55" s="9">
        <f t="shared" si="19"/>
        <v>2.2000000000000002</v>
      </c>
      <c r="T55" s="12" t="str">
        <f t="shared" si="20"/>
        <v>MEDIO</v>
      </c>
      <c r="U55" s="13" t="s">
        <v>68</v>
      </c>
      <c r="V55" s="9" t="s">
        <v>158</v>
      </c>
      <c r="W55" s="13" t="s">
        <v>84</v>
      </c>
      <c r="X55" s="9">
        <v>1</v>
      </c>
      <c r="Y55" s="9">
        <f t="shared" si="21"/>
        <v>2.2000000000000002</v>
      </c>
      <c r="Z55" s="18" t="str">
        <f t="shared" si="22"/>
        <v>ACEPTABLE</v>
      </c>
      <c r="AA55" s="9">
        <v>0</v>
      </c>
      <c r="AB55" s="9">
        <v>1</v>
      </c>
      <c r="AC55" s="9">
        <v>0</v>
      </c>
      <c r="AD55" s="9">
        <v>0</v>
      </c>
      <c r="AE55" s="9">
        <v>0</v>
      </c>
      <c r="AF55" s="9">
        <v>0</v>
      </c>
    </row>
    <row r="56" spans="1:32" ht="60.6" x14ac:dyDescent="0.2">
      <c r="A56" s="142"/>
      <c r="B56" s="137"/>
      <c r="C56" s="20" t="s">
        <v>24</v>
      </c>
      <c r="D56" s="20" t="s">
        <v>262</v>
      </c>
      <c r="E56" s="40">
        <f t="shared" si="2"/>
        <v>0</v>
      </c>
      <c r="F56" s="40">
        <f t="shared" si="3"/>
        <v>1</v>
      </c>
      <c r="G56" s="40">
        <v>0</v>
      </c>
      <c r="H56" s="17" t="s">
        <v>257</v>
      </c>
      <c r="I56" s="17" t="s">
        <v>247</v>
      </c>
      <c r="J56" s="8" t="s">
        <v>25</v>
      </c>
      <c r="K56" s="6" t="s">
        <v>268</v>
      </c>
      <c r="L56" s="6" t="s">
        <v>271</v>
      </c>
      <c r="M56" s="6" t="s">
        <v>236</v>
      </c>
      <c r="N56" s="9">
        <v>25</v>
      </c>
      <c r="O56" s="15">
        <f t="shared" si="23"/>
        <v>0.1</v>
      </c>
      <c r="P56" s="12" t="str">
        <f t="shared" si="24"/>
        <v>1</v>
      </c>
      <c r="Q56" s="9">
        <v>2</v>
      </c>
      <c r="R56" s="9">
        <v>2</v>
      </c>
      <c r="S56" s="9">
        <f t="shared" si="19"/>
        <v>1.7999999999999998</v>
      </c>
      <c r="T56" s="12" t="str">
        <f t="shared" si="20"/>
        <v>BAJO</v>
      </c>
      <c r="U56" s="13" t="s">
        <v>68</v>
      </c>
      <c r="V56" s="9" t="s">
        <v>158</v>
      </c>
      <c r="W56" s="13" t="s">
        <v>84</v>
      </c>
      <c r="X56" s="9">
        <v>1</v>
      </c>
      <c r="Y56" s="9">
        <f t="shared" si="21"/>
        <v>1.7999999999999998</v>
      </c>
      <c r="Z56" s="18" t="str">
        <f t="shared" si="22"/>
        <v>ACEPTABLE</v>
      </c>
      <c r="AA56" s="9">
        <v>0</v>
      </c>
      <c r="AB56" s="9">
        <v>1</v>
      </c>
      <c r="AC56" s="9">
        <v>0</v>
      </c>
      <c r="AD56" s="9">
        <v>0</v>
      </c>
      <c r="AE56" s="9">
        <v>0</v>
      </c>
      <c r="AF56" s="9">
        <v>0</v>
      </c>
    </row>
    <row r="57" spans="1:32" ht="61.2" x14ac:dyDescent="0.2">
      <c r="A57" s="142"/>
      <c r="B57" s="137"/>
      <c r="C57" s="20" t="s">
        <v>0</v>
      </c>
      <c r="D57" s="20" t="s">
        <v>249</v>
      </c>
      <c r="E57" s="40">
        <f t="shared" si="2"/>
        <v>0</v>
      </c>
      <c r="F57" s="40">
        <f t="shared" si="3"/>
        <v>1</v>
      </c>
      <c r="G57" s="40">
        <v>0</v>
      </c>
      <c r="H57" s="17" t="s">
        <v>258</v>
      </c>
      <c r="I57" s="17" t="s">
        <v>261</v>
      </c>
      <c r="J57" s="8" t="s">
        <v>25</v>
      </c>
      <c r="K57" s="6" t="s">
        <v>269</v>
      </c>
      <c r="L57" s="6" t="s">
        <v>271</v>
      </c>
      <c r="M57" s="6" t="s">
        <v>236</v>
      </c>
      <c r="N57" s="9">
        <v>1</v>
      </c>
      <c r="O57" s="15">
        <f t="shared" si="23"/>
        <v>4.0000000000000001E-3</v>
      </c>
      <c r="P57" s="12" t="str">
        <f t="shared" si="24"/>
        <v>1</v>
      </c>
      <c r="Q57" s="9">
        <v>2</v>
      </c>
      <c r="R57" s="9">
        <v>2</v>
      </c>
      <c r="S57" s="9">
        <f t="shared" si="19"/>
        <v>1.7999999999999998</v>
      </c>
      <c r="T57" s="12" t="str">
        <f t="shared" si="20"/>
        <v>BAJO</v>
      </c>
      <c r="U57" s="13" t="s">
        <v>68</v>
      </c>
      <c r="V57" s="9" t="s">
        <v>158</v>
      </c>
      <c r="W57" s="13" t="s">
        <v>84</v>
      </c>
      <c r="X57" s="9">
        <v>1</v>
      </c>
      <c r="Y57" s="9">
        <f t="shared" si="21"/>
        <v>1.7999999999999998</v>
      </c>
      <c r="Z57" s="18" t="str">
        <f t="shared" si="22"/>
        <v>ACEPTABLE</v>
      </c>
      <c r="AA57" s="9">
        <v>0</v>
      </c>
      <c r="AB57" s="9">
        <v>1</v>
      </c>
      <c r="AC57" s="9">
        <v>0</v>
      </c>
      <c r="AD57" s="9">
        <v>0</v>
      </c>
      <c r="AE57" s="9">
        <v>0</v>
      </c>
      <c r="AF57" s="9">
        <v>0</v>
      </c>
    </row>
    <row r="58" spans="1:32" ht="60.6" x14ac:dyDescent="0.2">
      <c r="A58" s="142"/>
      <c r="B58" s="137"/>
      <c r="C58" s="20" t="s">
        <v>24</v>
      </c>
      <c r="D58" s="20" t="s">
        <v>262</v>
      </c>
      <c r="E58" s="40">
        <f t="shared" si="2"/>
        <v>0</v>
      </c>
      <c r="F58" s="40">
        <f t="shared" si="3"/>
        <v>1</v>
      </c>
      <c r="G58" s="40">
        <v>0</v>
      </c>
      <c r="H58" s="17" t="s">
        <v>259</v>
      </c>
      <c r="I58" s="17" t="s">
        <v>247</v>
      </c>
      <c r="J58" s="8" t="s">
        <v>25</v>
      </c>
      <c r="K58" s="6" t="s">
        <v>270</v>
      </c>
      <c r="L58" s="6" t="s">
        <v>271</v>
      </c>
      <c r="M58" s="6" t="s">
        <v>236</v>
      </c>
      <c r="N58" s="9">
        <v>25</v>
      </c>
      <c r="O58" s="15">
        <f t="shared" si="23"/>
        <v>0.1</v>
      </c>
      <c r="P58" s="12" t="str">
        <f t="shared" si="24"/>
        <v>1</v>
      </c>
      <c r="Q58" s="9">
        <v>2</v>
      </c>
      <c r="R58" s="9">
        <v>2</v>
      </c>
      <c r="S58" s="9">
        <f t="shared" si="19"/>
        <v>1.7999999999999998</v>
      </c>
      <c r="T58" s="12" t="str">
        <f t="shared" si="20"/>
        <v>BAJO</v>
      </c>
      <c r="U58" s="13" t="s">
        <v>68</v>
      </c>
      <c r="V58" s="9" t="s">
        <v>158</v>
      </c>
      <c r="W58" s="13" t="s">
        <v>84</v>
      </c>
      <c r="X58" s="9">
        <v>1</v>
      </c>
      <c r="Y58" s="9">
        <f t="shared" si="21"/>
        <v>1.7999999999999998</v>
      </c>
      <c r="Z58" s="18" t="str">
        <f t="shared" si="22"/>
        <v>ACEPTABLE</v>
      </c>
      <c r="AA58" s="9">
        <v>0</v>
      </c>
      <c r="AB58" s="9">
        <v>1</v>
      </c>
      <c r="AC58" s="9">
        <v>0</v>
      </c>
      <c r="AD58" s="9">
        <v>0</v>
      </c>
      <c r="AE58" s="9">
        <v>0</v>
      </c>
      <c r="AF58" s="9">
        <v>0</v>
      </c>
    </row>
  </sheetData>
  <mergeCells count="48">
    <mergeCell ref="A10:A58"/>
    <mergeCell ref="B10:B58"/>
    <mergeCell ref="L7:L8"/>
    <mergeCell ref="R7:R8"/>
    <mergeCell ref="J6:M6"/>
    <mergeCell ref="A6:A8"/>
    <mergeCell ref="B6:B8"/>
    <mergeCell ref="H7:H8"/>
    <mergeCell ref="I7:I8"/>
    <mergeCell ref="J7:K7"/>
    <mergeCell ref="C6:C8"/>
    <mergeCell ref="E7:E8"/>
    <mergeCell ref="F7:F8"/>
    <mergeCell ref="G7:G8"/>
    <mergeCell ref="D6:D8"/>
    <mergeCell ref="M7:M8"/>
    <mergeCell ref="Q7:Q8"/>
    <mergeCell ref="U7:V7"/>
    <mergeCell ref="W7:W8"/>
    <mergeCell ref="T7:T8"/>
    <mergeCell ref="H6:I6"/>
    <mergeCell ref="N7:P7"/>
    <mergeCell ref="S7:S8"/>
    <mergeCell ref="A1:A3"/>
    <mergeCell ref="B1:Z1"/>
    <mergeCell ref="AA1:AC1"/>
    <mergeCell ref="A5:G5"/>
    <mergeCell ref="E6:G6"/>
    <mergeCell ref="U5:Z5"/>
    <mergeCell ref="N6:T6"/>
    <mergeCell ref="H5:T5"/>
    <mergeCell ref="AB7:AB8"/>
    <mergeCell ref="AD7:AD8"/>
    <mergeCell ref="AA5:AF6"/>
    <mergeCell ref="U6:Y6"/>
    <mergeCell ref="AA7:AA8"/>
    <mergeCell ref="Z6:Z8"/>
    <mergeCell ref="AE7:AE8"/>
    <mergeCell ref="AF7:AF8"/>
    <mergeCell ref="AC7:AC8"/>
    <mergeCell ref="Y7:Y8"/>
    <mergeCell ref="X7:X8"/>
    <mergeCell ref="AD1:AF1"/>
    <mergeCell ref="B2:Z3"/>
    <mergeCell ref="AA2:AC2"/>
    <mergeCell ref="AD2:AF2"/>
    <mergeCell ref="AA3:AC3"/>
    <mergeCell ref="AD3:AF3"/>
  </mergeCells>
  <conditionalFormatting sqref="T10:T58">
    <cfRule type="cellIs" dxfId="155" priority="8" stopIfTrue="1" operator="equal">
      <formula>"ALTO"</formula>
    </cfRule>
    <cfRule type="cellIs" dxfId="154" priority="9" stopIfTrue="1" operator="equal">
      <formula>"MEDIO"</formula>
    </cfRule>
    <cfRule type="cellIs" dxfId="153" priority="10" stopIfTrue="1" operator="equal">
      <formula>"BAJO"</formula>
    </cfRule>
  </conditionalFormatting>
  <conditionalFormatting sqref="P10:P58">
    <cfRule type="cellIs" dxfId="152" priority="4" operator="greaterThan">
      <formula>0</formula>
    </cfRule>
    <cfRule type="cellIs" dxfId="151" priority="5" stopIfTrue="1" operator="equal">
      <formula>"ALTO"</formula>
    </cfRule>
    <cfRule type="cellIs" dxfId="150" priority="6" stopIfTrue="1" operator="equal">
      <formula>"MEDIO"</formula>
    </cfRule>
    <cfRule type="cellIs" dxfId="149" priority="7" stopIfTrue="1" operator="equal">
      <formula>"BAJO"</formula>
    </cfRule>
  </conditionalFormatting>
  <conditionalFormatting sqref="Z10:Z58">
    <cfRule type="cellIs" dxfId="148" priority="1" stopIfTrue="1" operator="equal">
      <formula>"SIGNIFICATIVO"</formula>
    </cfRule>
    <cfRule type="cellIs" dxfId="147" priority="2" stopIfTrue="1" operator="equal">
      <formula>"MODERADO"</formula>
    </cfRule>
    <cfRule type="cellIs" dxfId="146" priority="3" stopIfTrue="1" operator="equal">
      <formula>"ACEPTABLE"</formula>
    </cfRule>
  </conditionalFormatting>
  <pageMargins left="0.7" right="0.7" top="0.75" bottom="0.75" header="0.3" footer="0.3"/>
  <pageSetup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ECV!$B$4:$B$8</xm:f>
          </x14:formula1>
          <xm:sqref>M1:M1048576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6"/>
  <dimension ref="A1:AF49"/>
  <sheetViews>
    <sheetView workbookViewId="0">
      <selection activeCell="H9" sqref="H9:H43"/>
    </sheetView>
  </sheetViews>
  <sheetFormatPr baseColWidth="10" defaultColWidth="11.44140625" defaultRowHeight="10.199999999999999" x14ac:dyDescent="0.2"/>
  <cols>
    <col min="1" max="1" width="19.88671875" style="1" customWidth="1"/>
    <col min="2" max="2" width="17.44140625" style="1" customWidth="1"/>
    <col min="3" max="3" width="16.33203125" style="1" bestFit="1" customWidth="1"/>
    <col min="4" max="4" width="38.88671875" style="1" customWidth="1"/>
    <col min="5" max="7" width="6.6640625" style="2" customWidth="1"/>
    <col min="8" max="8" width="24.5546875" style="1" customWidth="1"/>
    <col min="9" max="9" width="31.44140625" style="1" customWidth="1"/>
    <col min="10" max="10" width="20.6640625" style="1" customWidth="1"/>
    <col min="11" max="11" width="24.6640625" style="1" customWidth="1"/>
    <col min="12" max="13" width="16.33203125" style="1" customWidth="1"/>
    <col min="14" max="16" width="13.6640625" style="1" customWidth="1"/>
    <col min="17" max="18" width="20" style="1" customWidth="1"/>
    <col min="19" max="19" width="21.109375" style="1" customWidth="1"/>
    <col min="20" max="21" width="15.6640625" style="1" customWidth="1"/>
    <col min="22" max="22" width="16.6640625" style="1" customWidth="1"/>
    <col min="23" max="23" width="8.33203125" style="1" customWidth="1"/>
    <col min="24" max="28" width="6.6640625" style="1" customWidth="1"/>
    <col min="29" max="16384" width="11.44140625" style="1"/>
  </cols>
  <sheetData>
    <row r="1" spans="1:32" s="27" customFormat="1" ht="31.5" customHeight="1" x14ac:dyDescent="0.4">
      <c r="A1" s="101"/>
      <c r="B1" s="102" t="s">
        <v>19</v>
      </c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4"/>
      <c r="AA1" s="115" t="s">
        <v>15</v>
      </c>
      <c r="AB1" s="115"/>
      <c r="AC1" s="105"/>
      <c r="AD1" s="107" t="s">
        <v>139</v>
      </c>
      <c r="AE1" s="107"/>
      <c r="AF1" s="107"/>
    </row>
    <row r="2" spans="1:32" s="27" customFormat="1" ht="21.75" customHeight="1" x14ac:dyDescent="0.25">
      <c r="A2" s="101"/>
      <c r="B2" s="108" t="s">
        <v>16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10"/>
      <c r="AA2" s="115" t="s">
        <v>87</v>
      </c>
      <c r="AB2" s="115"/>
      <c r="AC2" s="105"/>
      <c r="AD2" s="116">
        <v>1</v>
      </c>
      <c r="AE2" s="117"/>
      <c r="AF2" s="118"/>
    </row>
    <row r="3" spans="1:32" s="27" customFormat="1" ht="25.5" customHeight="1" x14ac:dyDescent="0.25">
      <c r="A3" s="101"/>
      <c r="B3" s="111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3"/>
      <c r="AA3" s="115" t="s">
        <v>17</v>
      </c>
      <c r="AB3" s="115"/>
      <c r="AC3" s="105"/>
      <c r="AD3" s="119" t="s">
        <v>18</v>
      </c>
      <c r="AE3" s="119"/>
      <c r="AF3" s="119"/>
    </row>
    <row r="4" spans="1:32" s="27" customFormat="1" ht="9" customHeight="1" x14ac:dyDescent="0.25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11"/>
      <c r="P4" s="11"/>
      <c r="Q4" s="3"/>
      <c r="R4" s="5"/>
      <c r="S4" s="5"/>
    </row>
    <row r="5" spans="1:32" s="33" customFormat="1" ht="30" customHeight="1" x14ac:dyDescent="0.2">
      <c r="A5" s="99" t="s">
        <v>20</v>
      </c>
      <c r="B5" s="99"/>
      <c r="C5" s="99"/>
      <c r="D5" s="99"/>
      <c r="E5" s="99"/>
      <c r="F5" s="99"/>
      <c r="G5" s="99"/>
      <c r="H5" s="99" t="s">
        <v>14</v>
      </c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 t="s">
        <v>1</v>
      </c>
      <c r="V5" s="99"/>
      <c r="W5" s="99"/>
      <c r="X5" s="99"/>
      <c r="Y5" s="99"/>
      <c r="Z5" s="99"/>
      <c r="AA5" s="92" t="s">
        <v>198</v>
      </c>
      <c r="AB5" s="92"/>
      <c r="AC5" s="92"/>
      <c r="AD5" s="92"/>
      <c r="AE5" s="92"/>
      <c r="AF5" s="92"/>
    </row>
    <row r="6" spans="1:32" s="33" customFormat="1" ht="30" customHeight="1" x14ac:dyDescent="0.2">
      <c r="A6" s="92" t="s">
        <v>117</v>
      </c>
      <c r="B6" s="92" t="s">
        <v>118</v>
      </c>
      <c r="C6" s="92" t="s">
        <v>8</v>
      </c>
      <c r="D6" s="92" t="s">
        <v>9</v>
      </c>
      <c r="E6" s="92" t="s">
        <v>10</v>
      </c>
      <c r="F6" s="92"/>
      <c r="G6" s="92"/>
      <c r="H6" s="92" t="s">
        <v>179</v>
      </c>
      <c r="I6" s="92"/>
      <c r="J6" s="95" t="s">
        <v>180</v>
      </c>
      <c r="K6" s="96"/>
      <c r="L6" s="96"/>
      <c r="M6" s="97"/>
      <c r="N6" s="92" t="s">
        <v>181</v>
      </c>
      <c r="O6" s="92"/>
      <c r="P6" s="92"/>
      <c r="Q6" s="92"/>
      <c r="R6" s="92"/>
      <c r="S6" s="92"/>
      <c r="T6" s="92"/>
      <c r="U6" s="92" t="s">
        <v>182</v>
      </c>
      <c r="V6" s="92"/>
      <c r="W6" s="92"/>
      <c r="X6" s="92"/>
      <c r="Y6" s="92"/>
      <c r="Z6" s="92" t="s">
        <v>197</v>
      </c>
      <c r="AA6" s="92"/>
      <c r="AB6" s="92"/>
      <c r="AC6" s="92"/>
      <c r="AD6" s="92"/>
      <c r="AE6" s="92"/>
      <c r="AF6" s="92"/>
    </row>
    <row r="7" spans="1:32" s="33" customFormat="1" ht="29.25" customHeight="1" x14ac:dyDescent="0.2">
      <c r="A7" s="92"/>
      <c r="B7" s="92"/>
      <c r="C7" s="92"/>
      <c r="D7" s="92"/>
      <c r="E7" s="100" t="s">
        <v>25</v>
      </c>
      <c r="F7" s="100" t="s">
        <v>242</v>
      </c>
      <c r="G7" s="100" t="s">
        <v>2</v>
      </c>
      <c r="H7" s="92" t="s">
        <v>178</v>
      </c>
      <c r="I7" s="92" t="s">
        <v>12</v>
      </c>
      <c r="J7" s="93" t="s">
        <v>184</v>
      </c>
      <c r="K7" s="93"/>
      <c r="L7" s="93" t="s">
        <v>193</v>
      </c>
      <c r="M7" s="138" t="s">
        <v>212</v>
      </c>
      <c r="N7" s="92" t="s">
        <v>186</v>
      </c>
      <c r="O7" s="92"/>
      <c r="P7" s="92"/>
      <c r="Q7" s="92" t="s">
        <v>195</v>
      </c>
      <c r="R7" s="92" t="s">
        <v>215</v>
      </c>
      <c r="S7" s="92" t="s">
        <v>189</v>
      </c>
      <c r="T7" s="92" t="s">
        <v>190</v>
      </c>
      <c r="U7" s="92" t="s">
        <v>199</v>
      </c>
      <c r="V7" s="92"/>
      <c r="W7" s="92" t="s">
        <v>207</v>
      </c>
      <c r="X7" s="92" t="s">
        <v>201</v>
      </c>
      <c r="Y7" s="92" t="s">
        <v>209</v>
      </c>
      <c r="Z7" s="92"/>
      <c r="AA7" s="98" t="s">
        <v>3</v>
      </c>
      <c r="AB7" s="98" t="s">
        <v>4</v>
      </c>
      <c r="AC7" s="98" t="s">
        <v>5</v>
      </c>
      <c r="AD7" s="98" t="s">
        <v>6</v>
      </c>
      <c r="AE7" s="98" t="s">
        <v>21</v>
      </c>
      <c r="AF7" s="98" t="s">
        <v>7</v>
      </c>
    </row>
    <row r="8" spans="1:32" s="33" customFormat="1" ht="51.75" customHeight="1" x14ac:dyDescent="0.2">
      <c r="A8" s="92"/>
      <c r="B8" s="92"/>
      <c r="C8" s="92"/>
      <c r="D8" s="92"/>
      <c r="E8" s="100"/>
      <c r="F8" s="100"/>
      <c r="G8" s="100"/>
      <c r="H8" s="92"/>
      <c r="I8" s="92"/>
      <c r="J8" s="51" t="s">
        <v>46</v>
      </c>
      <c r="K8" s="52" t="s">
        <v>47</v>
      </c>
      <c r="L8" s="93"/>
      <c r="M8" s="139"/>
      <c r="N8" s="53" t="s">
        <v>74</v>
      </c>
      <c r="O8" s="53" t="s">
        <v>75</v>
      </c>
      <c r="P8" s="54" t="s">
        <v>76</v>
      </c>
      <c r="Q8" s="92"/>
      <c r="R8" s="92"/>
      <c r="S8" s="92"/>
      <c r="T8" s="92"/>
      <c r="U8" s="51" t="s">
        <v>30</v>
      </c>
      <c r="V8" s="51" t="s">
        <v>29</v>
      </c>
      <c r="W8" s="92"/>
      <c r="X8" s="92"/>
      <c r="Y8" s="92"/>
      <c r="Z8" s="92"/>
      <c r="AA8" s="98"/>
      <c r="AB8" s="98"/>
      <c r="AC8" s="98"/>
      <c r="AD8" s="98"/>
      <c r="AE8" s="98"/>
      <c r="AF8" s="98"/>
    </row>
    <row r="9" spans="1:32" ht="112.5" customHeight="1" x14ac:dyDescent="0.2">
      <c r="A9" s="134" t="s">
        <v>126</v>
      </c>
      <c r="B9" s="137" t="s">
        <v>127</v>
      </c>
      <c r="C9" s="20" t="s">
        <v>0</v>
      </c>
      <c r="D9" s="20" t="s">
        <v>162</v>
      </c>
      <c r="E9" s="40">
        <f>IF(N9&gt;200,1,0)</f>
        <v>1</v>
      </c>
      <c r="F9" s="40">
        <f>IF(N9&lt;200,1,0)</f>
        <v>0</v>
      </c>
      <c r="G9" s="40">
        <v>0</v>
      </c>
      <c r="H9" s="17" t="s">
        <v>31</v>
      </c>
      <c r="I9" s="17" t="s">
        <v>42</v>
      </c>
      <c r="J9" s="8" t="s">
        <v>25</v>
      </c>
      <c r="K9" s="6" t="s">
        <v>35</v>
      </c>
      <c r="L9" s="6" t="s">
        <v>35</v>
      </c>
      <c r="M9" s="6" t="s">
        <v>239</v>
      </c>
      <c r="N9" s="9">
        <v>250</v>
      </c>
      <c r="O9" s="15">
        <f>+N9/250</f>
        <v>1</v>
      </c>
      <c r="P9" s="12" t="str">
        <f>IF(O9&lt;=0.15,"1",IF(AND(O9&gt;0.15,O9&lt;0.3),"2",IF(AND(O9&gt;=0.3),"3")))</f>
        <v>3</v>
      </c>
      <c r="Q9" s="9">
        <v>2</v>
      </c>
      <c r="R9" s="9">
        <v>1</v>
      </c>
      <c r="S9" s="9">
        <f t="shared" ref="S9:S20" si="0">+(P9*0.2)+(Q9*0.5)+(R9*0.3)</f>
        <v>1.9000000000000001</v>
      </c>
      <c r="T9" s="12" t="str">
        <f t="shared" ref="T9:T20" si="1">IF(S9&lt;=2,"BAJO",IF(AND(S9&gt;2,S9&lt;2.5),"MEDIO",IF(AND(S9&gt;=2.5),"ALTO")))</f>
        <v>BAJO</v>
      </c>
      <c r="U9" s="13" t="s">
        <v>53</v>
      </c>
      <c r="V9" s="9" t="s">
        <v>158</v>
      </c>
      <c r="W9" s="13" t="s">
        <v>54</v>
      </c>
      <c r="X9" s="9">
        <v>1</v>
      </c>
      <c r="Y9" s="9">
        <f>+X9*S9</f>
        <v>1.9000000000000001</v>
      </c>
      <c r="Z9" s="18" t="str">
        <f>IF(Y9&lt;=3,"ACEPTABLE",IF(AND(Y9&gt;3,Y9&lt;6),"MODERADO",IF(AND(Y9&gt;=6),"SIGNIFICATIVO")))</f>
        <v>ACEPTABLE</v>
      </c>
      <c r="AA9" s="9">
        <v>0</v>
      </c>
      <c r="AB9" s="9">
        <v>1</v>
      </c>
      <c r="AC9" s="9">
        <v>0</v>
      </c>
      <c r="AD9" s="9">
        <v>0</v>
      </c>
      <c r="AE9" s="9">
        <v>1</v>
      </c>
      <c r="AF9" s="9">
        <v>1</v>
      </c>
    </row>
    <row r="10" spans="1:32" ht="71.400000000000006" customHeight="1" x14ac:dyDescent="0.2">
      <c r="A10" s="134"/>
      <c r="B10" s="137"/>
      <c r="C10" s="20" t="s">
        <v>0</v>
      </c>
      <c r="D10" s="20" t="s">
        <v>162</v>
      </c>
      <c r="E10" s="40">
        <f t="shared" ref="E10:E43" si="2">IF(N10&gt;200,1,0)</f>
        <v>0</v>
      </c>
      <c r="F10" s="40">
        <f t="shared" ref="F10:F43" si="3">IF(N10&lt;200,1,0)</f>
        <v>1</v>
      </c>
      <c r="G10" s="40">
        <v>0</v>
      </c>
      <c r="H10" s="17" t="s">
        <v>31</v>
      </c>
      <c r="I10" s="17" t="s">
        <v>128</v>
      </c>
      <c r="J10" s="8" t="s">
        <v>25</v>
      </c>
      <c r="K10" s="6" t="s">
        <v>43</v>
      </c>
      <c r="L10" s="6" t="s">
        <v>69</v>
      </c>
      <c r="M10" s="6" t="s">
        <v>239</v>
      </c>
      <c r="N10" s="9">
        <v>3</v>
      </c>
      <c r="O10" s="15">
        <f t="shared" ref="O10:O28" si="4">+N10/250</f>
        <v>1.2E-2</v>
      </c>
      <c r="P10" s="12" t="str">
        <f t="shared" ref="P10:P28" si="5">IF(O10&lt;=0.15,"1",IF(AND(O10&gt;0.15,O10&lt;0.3),"2",IF(AND(O10&gt;=0.3),"3")))</f>
        <v>1</v>
      </c>
      <c r="Q10" s="9">
        <v>2</v>
      </c>
      <c r="R10" s="9">
        <v>2</v>
      </c>
      <c r="S10" s="9">
        <f t="shared" si="0"/>
        <v>1.7999999999999998</v>
      </c>
      <c r="T10" s="12" t="str">
        <f t="shared" si="1"/>
        <v>BAJO</v>
      </c>
      <c r="U10" s="13" t="s">
        <v>92</v>
      </c>
      <c r="V10" s="9" t="s">
        <v>158</v>
      </c>
      <c r="W10" s="13" t="s">
        <v>55</v>
      </c>
      <c r="X10" s="9">
        <v>1</v>
      </c>
      <c r="Y10" s="9">
        <f t="shared" ref="Y10:Y28" si="6">+X10*S10</f>
        <v>1.7999999999999998</v>
      </c>
      <c r="Z10" s="18" t="str">
        <f t="shared" ref="Z10:Z28" si="7">IF(Y10&lt;=3,"ACEPTABLE",IF(AND(Y10&gt;3,Y10&lt;6),"MODERADO",IF(AND(Y10&gt;=6),"SIGNIFICATIVO")))</f>
        <v>ACEPTABLE</v>
      </c>
      <c r="AA10" s="9">
        <v>0</v>
      </c>
      <c r="AB10" s="9">
        <v>1</v>
      </c>
      <c r="AC10" s="9">
        <v>0</v>
      </c>
      <c r="AD10" s="9">
        <v>1</v>
      </c>
      <c r="AE10" s="9">
        <v>1</v>
      </c>
      <c r="AF10" s="9">
        <v>1</v>
      </c>
    </row>
    <row r="11" spans="1:32" ht="61.2" x14ac:dyDescent="0.2">
      <c r="A11" s="134"/>
      <c r="B11" s="137"/>
      <c r="C11" s="20" t="s">
        <v>0</v>
      </c>
      <c r="D11" s="20" t="s">
        <v>162</v>
      </c>
      <c r="E11" s="40">
        <f t="shared" si="2"/>
        <v>1</v>
      </c>
      <c r="F11" s="40">
        <f t="shared" si="3"/>
        <v>0</v>
      </c>
      <c r="G11" s="40">
        <v>0</v>
      </c>
      <c r="H11" s="17" t="s">
        <v>31</v>
      </c>
      <c r="I11" s="17" t="s">
        <v>41</v>
      </c>
      <c r="J11" s="8" t="s">
        <v>25</v>
      </c>
      <c r="K11" s="6" t="s">
        <v>99</v>
      </c>
      <c r="L11" s="6" t="s">
        <v>106</v>
      </c>
      <c r="M11" s="6" t="s">
        <v>239</v>
      </c>
      <c r="N11" s="9">
        <v>250</v>
      </c>
      <c r="O11" s="15">
        <f t="shared" si="4"/>
        <v>1</v>
      </c>
      <c r="P11" s="12" t="str">
        <f t="shared" si="5"/>
        <v>3</v>
      </c>
      <c r="Q11" s="9">
        <v>1</v>
      </c>
      <c r="R11" s="9">
        <v>1</v>
      </c>
      <c r="S11" s="9">
        <f t="shared" si="0"/>
        <v>1.4000000000000001</v>
      </c>
      <c r="T11" s="12" t="str">
        <f t="shared" si="1"/>
        <v>BAJO</v>
      </c>
      <c r="U11" s="13" t="s">
        <v>100</v>
      </c>
      <c r="V11" s="9" t="s">
        <v>158</v>
      </c>
      <c r="W11" s="13" t="s">
        <v>97</v>
      </c>
      <c r="X11" s="9">
        <v>2</v>
      </c>
      <c r="Y11" s="9">
        <f t="shared" si="6"/>
        <v>2.8000000000000003</v>
      </c>
      <c r="Z11" s="18" t="str">
        <f t="shared" si="7"/>
        <v>ACEPTABLE</v>
      </c>
      <c r="AA11" s="9">
        <v>0</v>
      </c>
      <c r="AB11" s="9">
        <v>1</v>
      </c>
      <c r="AC11" s="9">
        <v>1</v>
      </c>
      <c r="AD11" s="9">
        <v>1</v>
      </c>
      <c r="AE11" s="9">
        <v>1</v>
      </c>
      <c r="AF11" s="9">
        <v>1</v>
      </c>
    </row>
    <row r="12" spans="1:32" ht="91.8" x14ac:dyDescent="0.2">
      <c r="A12" s="134"/>
      <c r="B12" s="137"/>
      <c r="C12" s="20" t="s">
        <v>0</v>
      </c>
      <c r="D12" s="20" t="s">
        <v>162</v>
      </c>
      <c r="E12" s="40">
        <f t="shared" si="2"/>
        <v>1</v>
      </c>
      <c r="F12" s="40">
        <f t="shared" si="3"/>
        <v>0</v>
      </c>
      <c r="G12" s="40">
        <v>0</v>
      </c>
      <c r="H12" s="17" t="s">
        <v>33</v>
      </c>
      <c r="I12" s="17" t="s">
        <v>56</v>
      </c>
      <c r="J12" s="8" t="s">
        <v>25</v>
      </c>
      <c r="K12" s="6" t="s">
        <v>39</v>
      </c>
      <c r="L12" s="6" t="s">
        <v>49</v>
      </c>
      <c r="M12" s="6" t="s">
        <v>237</v>
      </c>
      <c r="N12" s="9">
        <v>250</v>
      </c>
      <c r="O12" s="15">
        <f t="shared" si="4"/>
        <v>1</v>
      </c>
      <c r="P12" s="12" t="str">
        <f t="shared" si="5"/>
        <v>3</v>
      </c>
      <c r="Q12" s="9">
        <v>1</v>
      </c>
      <c r="R12" s="9">
        <v>1</v>
      </c>
      <c r="S12" s="9">
        <f t="shared" si="0"/>
        <v>1.4000000000000001</v>
      </c>
      <c r="T12" s="12" t="str">
        <f t="shared" si="1"/>
        <v>BAJO</v>
      </c>
      <c r="U12" s="13" t="s">
        <v>22</v>
      </c>
      <c r="V12" s="9" t="s">
        <v>158</v>
      </c>
      <c r="W12" s="13" t="s">
        <v>86</v>
      </c>
      <c r="X12" s="9">
        <v>1</v>
      </c>
      <c r="Y12" s="9">
        <f t="shared" si="6"/>
        <v>1.4000000000000001</v>
      </c>
      <c r="Z12" s="18" t="str">
        <f t="shared" si="7"/>
        <v>ACEPTABLE</v>
      </c>
      <c r="AA12" s="9">
        <v>0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</row>
    <row r="13" spans="1:32" ht="61.2" x14ac:dyDescent="0.2">
      <c r="A13" s="134"/>
      <c r="B13" s="137"/>
      <c r="C13" s="20" t="s">
        <v>0</v>
      </c>
      <c r="D13" s="20" t="s">
        <v>162</v>
      </c>
      <c r="E13" s="40">
        <f t="shared" si="2"/>
        <v>0</v>
      </c>
      <c r="F13" s="40">
        <f t="shared" si="3"/>
        <v>1</v>
      </c>
      <c r="G13" s="40">
        <v>0</v>
      </c>
      <c r="H13" s="17" t="s">
        <v>33</v>
      </c>
      <c r="I13" s="17" t="s">
        <v>57</v>
      </c>
      <c r="J13" s="8" t="s">
        <v>25</v>
      </c>
      <c r="K13" s="6" t="s">
        <v>37</v>
      </c>
      <c r="L13" s="6" t="s">
        <v>48</v>
      </c>
      <c r="M13" s="6" t="s">
        <v>237</v>
      </c>
      <c r="N13" s="9">
        <v>12</v>
      </c>
      <c r="O13" s="15">
        <f t="shared" si="4"/>
        <v>4.8000000000000001E-2</v>
      </c>
      <c r="P13" s="12" t="str">
        <f t="shared" si="5"/>
        <v>1</v>
      </c>
      <c r="Q13" s="9">
        <v>2</v>
      </c>
      <c r="R13" s="9">
        <v>2</v>
      </c>
      <c r="S13" s="9">
        <f t="shared" si="0"/>
        <v>1.7999999999999998</v>
      </c>
      <c r="T13" s="12" t="str">
        <f t="shared" si="1"/>
        <v>BAJO</v>
      </c>
      <c r="U13" s="13" t="s">
        <v>93</v>
      </c>
      <c r="V13" s="9" t="s">
        <v>158</v>
      </c>
      <c r="W13" s="13" t="s">
        <v>54</v>
      </c>
      <c r="X13" s="9">
        <v>1</v>
      </c>
      <c r="Y13" s="9">
        <f t="shared" si="6"/>
        <v>1.7999999999999998</v>
      </c>
      <c r="Z13" s="18" t="str">
        <f t="shared" si="7"/>
        <v>ACEPTABLE</v>
      </c>
      <c r="AA13" s="9">
        <v>0</v>
      </c>
      <c r="AB13" s="9">
        <v>1</v>
      </c>
      <c r="AC13" s="9">
        <v>0</v>
      </c>
      <c r="AD13" s="9">
        <v>1</v>
      </c>
      <c r="AE13" s="9">
        <v>1</v>
      </c>
      <c r="AF13" s="9">
        <v>1</v>
      </c>
    </row>
    <row r="14" spans="1:32" ht="71.400000000000006" customHeight="1" x14ac:dyDescent="0.2">
      <c r="A14" s="134"/>
      <c r="B14" s="137"/>
      <c r="C14" s="20" t="s">
        <v>0</v>
      </c>
      <c r="D14" s="20" t="s">
        <v>162</v>
      </c>
      <c r="E14" s="40">
        <f t="shared" si="2"/>
        <v>0</v>
      </c>
      <c r="F14" s="40">
        <f t="shared" si="3"/>
        <v>1</v>
      </c>
      <c r="G14" s="40">
        <v>0</v>
      </c>
      <c r="H14" s="17" t="s">
        <v>32</v>
      </c>
      <c r="I14" s="17" t="s">
        <v>58</v>
      </c>
      <c r="J14" s="8" t="s">
        <v>25</v>
      </c>
      <c r="K14" s="6" t="s">
        <v>37</v>
      </c>
      <c r="L14" s="6" t="s">
        <v>69</v>
      </c>
      <c r="M14" s="6" t="s">
        <v>226</v>
      </c>
      <c r="N14" s="9">
        <v>3</v>
      </c>
      <c r="O14" s="15">
        <f t="shared" si="4"/>
        <v>1.2E-2</v>
      </c>
      <c r="P14" s="12" t="str">
        <f t="shared" si="5"/>
        <v>1</v>
      </c>
      <c r="Q14" s="9">
        <v>2</v>
      </c>
      <c r="R14" s="9">
        <v>2</v>
      </c>
      <c r="S14" s="9">
        <f t="shared" si="0"/>
        <v>1.7999999999999998</v>
      </c>
      <c r="T14" s="12" t="str">
        <f t="shared" si="1"/>
        <v>BAJO</v>
      </c>
      <c r="U14" s="13" t="s">
        <v>92</v>
      </c>
      <c r="V14" s="9" t="s">
        <v>158</v>
      </c>
      <c r="W14" s="13" t="s">
        <v>55</v>
      </c>
      <c r="X14" s="9">
        <v>1</v>
      </c>
      <c r="Y14" s="9">
        <f t="shared" si="6"/>
        <v>1.7999999999999998</v>
      </c>
      <c r="Z14" s="18" t="str">
        <f t="shared" si="7"/>
        <v>ACEPTABLE</v>
      </c>
      <c r="AA14" s="9">
        <v>0</v>
      </c>
      <c r="AB14" s="9">
        <v>1</v>
      </c>
      <c r="AC14" s="9">
        <v>1</v>
      </c>
      <c r="AD14" s="9">
        <v>1</v>
      </c>
      <c r="AE14" s="9">
        <v>1</v>
      </c>
      <c r="AF14" s="9">
        <v>1</v>
      </c>
    </row>
    <row r="15" spans="1:32" ht="61.2" x14ac:dyDescent="0.2">
      <c r="A15" s="134"/>
      <c r="B15" s="137"/>
      <c r="C15" s="20" t="s">
        <v>0</v>
      </c>
      <c r="D15" s="20" t="s">
        <v>162</v>
      </c>
      <c r="E15" s="40">
        <f t="shared" si="2"/>
        <v>1</v>
      </c>
      <c r="F15" s="40">
        <f t="shared" si="3"/>
        <v>0</v>
      </c>
      <c r="G15" s="40">
        <v>0</v>
      </c>
      <c r="H15" s="17" t="s">
        <v>61</v>
      </c>
      <c r="I15" s="17" t="s">
        <v>62</v>
      </c>
      <c r="J15" s="8" t="s">
        <v>25</v>
      </c>
      <c r="K15" s="6" t="s">
        <v>129</v>
      </c>
      <c r="L15" s="6" t="s">
        <v>106</v>
      </c>
      <c r="M15" s="6" t="s">
        <v>226</v>
      </c>
      <c r="N15" s="9">
        <v>250</v>
      </c>
      <c r="O15" s="15">
        <f t="shared" si="4"/>
        <v>1</v>
      </c>
      <c r="P15" s="12" t="str">
        <f t="shared" si="5"/>
        <v>3</v>
      </c>
      <c r="Q15" s="9">
        <v>2</v>
      </c>
      <c r="R15" s="9">
        <v>1</v>
      </c>
      <c r="S15" s="9">
        <f t="shared" si="0"/>
        <v>1.9000000000000001</v>
      </c>
      <c r="T15" s="12" t="str">
        <f t="shared" si="1"/>
        <v>BAJO</v>
      </c>
      <c r="U15" s="13" t="s">
        <v>59</v>
      </c>
      <c r="V15" s="9" t="s">
        <v>158</v>
      </c>
      <c r="W15" s="13" t="s">
        <v>79</v>
      </c>
      <c r="X15" s="9">
        <v>1</v>
      </c>
      <c r="Y15" s="9">
        <f t="shared" si="6"/>
        <v>1.9000000000000001</v>
      </c>
      <c r="Z15" s="18" t="str">
        <f t="shared" si="7"/>
        <v>ACEPTABLE</v>
      </c>
      <c r="AA15" s="9">
        <v>0</v>
      </c>
      <c r="AB15" s="9">
        <v>1</v>
      </c>
      <c r="AC15" s="9">
        <v>0</v>
      </c>
      <c r="AD15" s="9">
        <v>0</v>
      </c>
      <c r="AE15" s="9">
        <v>1</v>
      </c>
      <c r="AF15" s="9">
        <v>1</v>
      </c>
    </row>
    <row r="16" spans="1:32" ht="61.2" x14ac:dyDescent="0.2">
      <c r="A16" s="134"/>
      <c r="B16" s="137"/>
      <c r="C16" s="20" t="s">
        <v>0</v>
      </c>
      <c r="D16" s="20" t="s">
        <v>162</v>
      </c>
      <c r="E16" s="40">
        <f t="shared" si="2"/>
        <v>1</v>
      </c>
      <c r="F16" s="40">
        <f t="shared" si="3"/>
        <v>0</v>
      </c>
      <c r="G16" s="40">
        <v>0</v>
      </c>
      <c r="H16" s="17" t="s">
        <v>61</v>
      </c>
      <c r="I16" s="17" t="s">
        <v>88</v>
      </c>
      <c r="J16" s="8" t="s">
        <v>25</v>
      </c>
      <c r="K16" s="6" t="s">
        <v>64</v>
      </c>
      <c r="L16" s="6" t="s">
        <v>65</v>
      </c>
      <c r="M16" s="6" t="s">
        <v>226</v>
      </c>
      <c r="N16" s="9">
        <v>250</v>
      </c>
      <c r="O16" s="15">
        <f t="shared" si="4"/>
        <v>1</v>
      </c>
      <c r="P16" s="12" t="str">
        <f t="shared" si="5"/>
        <v>3</v>
      </c>
      <c r="Q16" s="9">
        <v>1</v>
      </c>
      <c r="R16" s="9">
        <v>1</v>
      </c>
      <c r="S16" s="9">
        <f t="shared" si="0"/>
        <v>1.4000000000000001</v>
      </c>
      <c r="T16" s="12" t="str">
        <f t="shared" si="1"/>
        <v>BAJO</v>
      </c>
      <c r="U16" s="13" t="s">
        <v>89</v>
      </c>
      <c r="V16" s="9" t="s">
        <v>158</v>
      </c>
      <c r="W16" s="13" t="s">
        <v>84</v>
      </c>
      <c r="X16" s="9">
        <v>1</v>
      </c>
      <c r="Y16" s="9">
        <f t="shared" si="6"/>
        <v>1.4000000000000001</v>
      </c>
      <c r="Z16" s="18" t="str">
        <f>IF(Y16&lt;=2,"ACEPTABLE",IF(AND(Y16&gt;2,Y16&lt;6),"MODERADO",IF(AND(Y16&gt;=6),"SIGNIFICATIVO")))</f>
        <v>ACEPTABLE</v>
      </c>
      <c r="AA16" s="9">
        <v>0</v>
      </c>
      <c r="AB16" s="9">
        <v>1</v>
      </c>
      <c r="AC16" s="9">
        <v>0</v>
      </c>
      <c r="AD16" s="9">
        <v>0</v>
      </c>
      <c r="AE16" s="9">
        <v>0</v>
      </c>
      <c r="AF16" s="9">
        <v>1</v>
      </c>
    </row>
    <row r="17" spans="1:32" ht="61.2" x14ac:dyDescent="0.2">
      <c r="A17" s="134"/>
      <c r="B17" s="137"/>
      <c r="C17" s="20" t="s">
        <v>0</v>
      </c>
      <c r="D17" s="20" t="s">
        <v>162</v>
      </c>
      <c r="E17" s="40">
        <f t="shared" si="2"/>
        <v>0</v>
      </c>
      <c r="F17" s="40">
        <f t="shared" si="3"/>
        <v>1</v>
      </c>
      <c r="G17" s="40">
        <v>0</v>
      </c>
      <c r="H17" s="17" t="s">
        <v>63</v>
      </c>
      <c r="I17" s="17" t="s">
        <v>45</v>
      </c>
      <c r="J17" s="8" t="s">
        <v>25</v>
      </c>
      <c r="K17" s="6" t="s">
        <v>37</v>
      </c>
      <c r="L17" s="6" t="s">
        <v>98</v>
      </c>
      <c r="M17" s="6" t="s">
        <v>226</v>
      </c>
      <c r="N17" s="9">
        <v>52</v>
      </c>
      <c r="O17" s="15">
        <f t="shared" si="4"/>
        <v>0.20799999999999999</v>
      </c>
      <c r="P17" s="12" t="str">
        <f t="shared" si="5"/>
        <v>2</v>
      </c>
      <c r="Q17" s="9">
        <v>2</v>
      </c>
      <c r="R17" s="9">
        <v>1</v>
      </c>
      <c r="S17" s="9">
        <f t="shared" si="0"/>
        <v>1.7</v>
      </c>
      <c r="T17" s="12" t="str">
        <f t="shared" si="1"/>
        <v>BAJO</v>
      </c>
      <c r="U17" s="13" t="s">
        <v>94</v>
      </c>
      <c r="V17" s="9" t="s">
        <v>158</v>
      </c>
      <c r="W17" s="13" t="s">
        <v>84</v>
      </c>
      <c r="X17" s="9">
        <v>1</v>
      </c>
      <c r="Y17" s="9">
        <f t="shared" si="6"/>
        <v>1.7</v>
      </c>
      <c r="Z17" s="18" t="str">
        <f t="shared" si="7"/>
        <v>ACEPTABLE</v>
      </c>
      <c r="AA17" s="9">
        <v>1</v>
      </c>
      <c r="AB17" s="9">
        <v>1</v>
      </c>
      <c r="AC17" s="9">
        <v>1</v>
      </c>
      <c r="AD17" s="9">
        <v>1</v>
      </c>
      <c r="AE17" s="9">
        <v>1</v>
      </c>
      <c r="AF17" s="9">
        <v>1</v>
      </c>
    </row>
    <row r="18" spans="1:32" ht="61.2" x14ac:dyDescent="0.2">
      <c r="A18" s="134"/>
      <c r="B18" s="137"/>
      <c r="C18" s="20" t="s">
        <v>0</v>
      </c>
      <c r="D18" s="20" t="s">
        <v>162</v>
      </c>
      <c r="E18" s="40">
        <f t="shared" si="2"/>
        <v>1</v>
      </c>
      <c r="F18" s="40">
        <f t="shared" si="3"/>
        <v>0</v>
      </c>
      <c r="G18" s="40">
        <v>0</v>
      </c>
      <c r="H18" s="17" t="s">
        <v>63</v>
      </c>
      <c r="I18" s="17" t="s">
        <v>45</v>
      </c>
      <c r="J18" s="8" t="s">
        <v>25</v>
      </c>
      <c r="K18" s="6" t="s">
        <v>129</v>
      </c>
      <c r="L18" s="6" t="s">
        <v>106</v>
      </c>
      <c r="M18" s="6" t="s">
        <v>226</v>
      </c>
      <c r="N18" s="9">
        <v>250</v>
      </c>
      <c r="O18" s="15">
        <f t="shared" si="4"/>
        <v>1</v>
      </c>
      <c r="P18" s="12" t="str">
        <f t="shared" si="5"/>
        <v>3</v>
      </c>
      <c r="Q18" s="9">
        <v>2</v>
      </c>
      <c r="R18" s="9">
        <v>1</v>
      </c>
      <c r="S18" s="9">
        <f t="shared" si="0"/>
        <v>1.9000000000000001</v>
      </c>
      <c r="T18" s="12" t="str">
        <f t="shared" si="1"/>
        <v>BAJO</v>
      </c>
      <c r="U18" s="13" t="s">
        <v>59</v>
      </c>
      <c r="V18" s="9" t="s">
        <v>158</v>
      </c>
      <c r="W18" s="13" t="s">
        <v>79</v>
      </c>
      <c r="X18" s="9">
        <v>1</v>
      </c>
      <c r="Y18" s="9">
        <f t="shared" si="6"/>
        <v>1.9000000000000001</v>
      </c>
      <c r="Z18" s="18" t="str">
        <f t="shared" si="7"/>
        <v>ACEPTABLE</v>
      </c>
      <c r="AA18" s="9">
        <v>0</v>
      </c>
      <c r="AB18" s="9">
        <v>1</v>
      </c>
      <c r="AC18" s="9">
        <v>0</v>
      </c>
      <c r="AD18" s="9">
        <v>0</v>
      </c>
      <c r="AE18" s="9">
        <v>1</v>
      </c>
      <c r="AF18" s="9">
        <v>1</v>
      </c>
    </row>
    <row r="19" spans="1:32" ht="61.2" x14ac:dyDescent="0.2">
      <c r="A19" s="134"/>
      <c r="B19" s="137"/>
      <c r="C19" s="20" t="s">
        <v>0</v>
      </c>
      <c r="D19" s="20" t="s">
        <v>162</v>
      </c>
      <c r="E19" s="40">
        <f t="shared" si="2"/>
        <v>1</v>
      </c>
      <c r="F19" s="40">
        <f t="shared" si="3"/>
        <v>0</v>
      </c>
      <c r="G19" s="40">
        <v>0</v>
      </c>
      <c r="H19" s="17" t="s">
        <v>63</v>
      </c>
      <c r="I19" s="17" t="s">
        <v>63</v>
      </c>
      <c r="J19" s="8" t="s">
        <v>25</v>
      </c>
      <c r="K19" s="6" t="s">
        <v>66</v>
      </c>
      <c r="L19" s="6" t="s">
        <v>67</v>
      </c>
      <c r="M19" s="6" t="s">
        <v>226</v>
      </c>
      <c r="N19" s="9">
        <v>250</v>
      </c>
      <c r="O19" s="15">
        <f t="shared" si="4"/>
        <v>1</v>
      </c>
      <c r="P19" s="12" t="str">
        <f t="shared" si="5"/>
        <v>3</v>
      </c>
      <c r="Q19" s="9">
        <v>1</v>
      </c>
      <c r="R19" s="9">
        <v>1</v>
      </c>
      <c r="S19" s="9">
        <f t="shared" si="0"/>
        <v>1.4000000000000001</v>
      </c>
      <c r="T19" s="12" t="str">
        <f t="shared" si="1"/>
        <v>BAJO</v>
      </c>
      <c r="U19" s="13" t="s">
        <v>68</v>
      </c>
      <c r="V19" s="9" t="s">
        <v>158</v>
      </c>
      <c r="W19" s="13" t="s">
        <v>84</v>
      </c>
      <c r="X19" s="9">
        <v>1</v>
      </c>
      <c r="Y19" s="9">
        <f t="shared" si="6"/>
        <v>1.4000000000000001</v>
      </c>
      <c r="Z19" s="18" t="str">
        <f t="shared" si="7"/>
        <v>ACEPTABLE</v>
      </c>
      <c r="AA19" s="9">
        <v>0</v>
      </c>
      <c r="AB19" s="9">
        <v>1</v>
      </c>
      <c r="AC19" s="9">
        <v>0</v>
      </c>
      <c r="AD19" s="9">
        <v>0</v>
      </c>
      <c r="AE19" s="9">
        <v>0</v>
      </c>
      <c r="AF19" s="9">
        <v>0</v>
      </c>
    </row>
    <row r="20" spans="1:32" ht="122.4" customHeight="1" x14ac:dyDescent="0.2">
      <c r="A20" s="134"/>
      <c r="B20" s="137"/>
      <c r="C20" s="20" t="s">
        <v>0</v>
      </c>
      <c r="D20" s="20" t="s">
        <v>153</v>
      </c>
      <c r="E20" s="40">
        <f t="shared" si="2"/>
        <v>1</v>
      </c>
      <c r="F20" s="40">
        <f t="shared" si="3"/>
        <v>0</v>
      </c>
      <c r="G20" s="40">
        <v>0</v>
      </c>
      <c r="H20" s="17" t="s">
        <v>244</v>
      </c>
      <c r="I20" s="17" t="s">
        <v>245</v>
      </c>
      <c r="J20" s="8" t="s">
        <v>25</v>
      </c>
      <c r="K20" s="6" t="s">
        <v>66</v>
      </c>
      <c r="L20" s="6" t="s">
        <v>243</v>
      </c>
      <c r="M20" s="6" t="s">
        <v>236</v>
      </c>
      <c r="N20" s="9">
        <v>250</v>
      </c>
      <c r="O20" s="15">
        <f>+N20/250</f>
        <v>1</v>
      </c>
      <c r="P20" s="12" t="str">
        <f>IF(O20&lt;=0.15,"1",IF(AND(O20&gt;0.15,O20&lt;0.3),"2",IF(AND(O20&gt;=0.3),"3")))</f>
        <v>3</v>
      </c>
      <c r="Q20" s="9">
        <v>1</v>
      </c>
      <c r="R20" s="9">
        <v>2</v>
      </c>
      <c r="S20" s="9">
        <f t="shared" si="0"/>
        <v>1.7000000000000002</v>
      </c>
      <c r="T20" s="12" t="str">
        <f t="shared" si="1"/>
        <v>BAJO</v>
      </c>
      <c r="U20" s="13" t="s">
        <v>68</v>
      </c>
      <c r="V20" s="9" t="s">
        <v>158</v>
      </c>
      <c r="W20" s="13" t="s">
        <v>84</v>
      </c>
      <c r="X20" s="9">
        <v>1</v>
      </c>
      <c r="Y20" s="9">
        <f t="shared" si="6"/>
        <v>1.7000000000000002</v>
      </c>
      <c r="Z20" s="18" t="str">
        <f t="shared" si="7"/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0</v>
      </c>
      <c r="AF20" s="9">
        <v>0</v>
      </c>
    </row>
    <row r="21" spans="1:32" ht="92.4" customHeight="1" x14ac:dyDescent="0.2">
      <c r="A21" s="134"/>
      <c r="B21" s="137"/>
      <c r="C21" s="20" t="s">
        <v>24</v>
      </c>
      <c r="D21" s="20" t="s">
        <v>163</v>
      </c>
      <c r="E21" s="40">
        <f t="shared" si="2"/>
        <v>1</v>
      </c>
      <c r="F21" s="40">
        <f t="shared" si="3"/>
        <v>0</v>
      </c>
      <c r="G21" s="40">
        <v>0</v>
      </c>
      <c r="H21" s="17" t="s">
        <v>34</v>
      </c>
      <c r="I21" s="17" t="s">
        <v>96</v>
      </c>
      <c r="J21" s="8" t="s">
        <v>25</v>
      </c>
      <c r="K21" s="6" t="s">
        <v>35</v>
      </c>
      <c r="L21" s="6" t="s">
        <v>50</v>
      </c>
      <c r="M21" s="6" t="s">
        <v>240</v>
      </c>
      <c r="N21" s="9">
        <v>250</v>
      </c>
      <c r="O21" s="15">
        <f t="shared" si="4"/>
        <v>1</v>
      </c>
      <c r="P21" s="12" t="str">
        <f t="shared" si="5"/>
        <v>3</v>
      </c>
      <c r="Q21" s="9">
        <v>2</v>
      </c>
      <c r="R21" s="9">
        <v>1</v>
      </c>
      <c r="S21" s="9">
        <f t="shared" ref="S21:S28" si="8">+(P21*0.2)+(Q21*0.5)+(R21*0.3)</f>
        <v>1.9000000000000001</v>
      </c>
      <c r="T21" s="12" t="str">
        <f t="shared" ref="T21:T28" si="9">IF(S21&lt;=2,"BAJO",IF(AND(S21&gt;2,S21&lt;2.5),"MEDIO",IF(AND(S21&gt;=2.5),"ALTO")))</f>
        <v>BAJO</v>
      </c>
      <c r="U21" s="13" t="s">
        <v>95</v>
      </c>
      <c r="V21" s="9" t="s">
        <v>158</v>
      </c>
      <c r="W21" s="13" t="s">
        <v>85</v>
      </c>
      <c r="X21" s="9">
        <v>1</v>
      </c>
      <c r="Y21" s="9">
        <f t="shared" si="6"/>
        <v>1.9000000000000001</v>
      </c>
      <c r="Z21" s="18" t="str">
        <f t="shared" si="7"/>
        <v>ACEPTABLE</v>
      </c>
      <c r="AA21" s="9">
        <v>1</v>
      </c>
      <c r="AB21" s="9">
        <v>1</v>
      </c>
      <c r="AC21" s="9">
        <v>0</v>
      </c>
      <c r="AD21" s="9">
        <v>0</v>
      </c>
      <c r="AE21" s="9">
        <v>1</v>
      </c>
      <c r="AF21" s="9">
        <v>1</v>
      </c>
    </row>
    <row r="22" spans="1:32" ht="61.2" x14ac:dyDescent="0.2">
      <c r="A22" s="134"/>
      <c r="B22" s="137"/>
      <c r="C22" s="20" t="s">
        <v>24</v>
      </c>
      <c r="D22" s="20" t="s">
        <v>163</v>
      </c>
      <c r="E22" s="40">
        <f t="shared" si="2"/>
        <v>1</v>
      </c>
      <c r="F22" s="40">
        <f t="shared" si="3"/>
        <v>0</v>
      </c>
      <c r="G22" s="40">
        <v>0</v>
      </c>
      <c r="H22" s="17" t="s">
        <v>34</v>
      </c>
      <c r="I22" s="17" t="s">
        <v>36</v>
      </c>
      <c r="J22" s="8" t="s">
        <v>25</v>
      </c>
      <c r="K22" s="6" t="s">
        <v>44</v>
      </c>
      <c r="L22" s="6" t="s">
        <v>51</v>
      </c>
      <c r="M22" s="6" t="s">
        <v>240</v>
      </c>
      <c r="N22" s="9">
        <v>250</v>
      </c>
      <c r="O22" s="15">
        <f t="shared" si="4"/>
        <v>1</v>
      </c>
      <c r="P22" s="12" t="str">
        <f t="shared" si="5"/>
        <v>3</v>
      </c>
      <c r="Q22" s="9">
        <v>2</v>
      </c>
      <c r="R22" s="9">
        <v>2</v>
      </c>
      <c r="S22" s="9">
        <f t="shared" si="8"/>
        <v>2.2000000000000002</v>
      </c>
      <c r="T22" s="12" t="str">
        <f t="shared" si="9"/>
        <v>MEDIO</v>
      </c>
      <c r="U22" s="13" t="s">
        <v>81</v>
      </c>
      <c r="V22" s="9" t="s">
        <v>158</v>
      </c>
      <c r="W22" s="13" t="s">
        <v>83</v>
      </c>
      <c r="X22" s="9">
        <v>1</v>
      </c>
      <c r="Y22" s="9">
        <f t="shared" si="6"/>
        <v>2.2000000000000002</v>
      </c>
      <c r="Z22" s="18" t="str">
        <f t="shared" si="7"/>
        <v>ACEPTABLE</v>
      </c>
      <c r="AA22" s="9">
        <v>1</v>
      </c>
      <c r="AB22" s="9">
        <v>1</v>
      </c>
      <c r="AC22" s="9">
        <v>0</v>
      </c>
      <c r="AD22" s="9">
        <v>0</v>
      </c>
      <c r="AE22" s="9">
        <v>1</v>
      </c>
      <c r="AF22" s="9">
        <v>1</v>
      </c>
    </row>
    <row r="23" spans="1:32" ht="71.400000000000006" customHeight="1" x14ac:dyDescent="0.2">
      <c r="A23" s="134"/>
      <c r="B23" s="137"/>
      <c r="C23" s="20" t="s">
        <v>24</v>
      </c>
      <c r="D23" s="20" t="s">
        <v>163</v>
      </c>
      <c r="E23" s="40">
        <f t="shared" si="2"/>
        <v>0</v>
      </c>
      <c r="F23" s="40">
        <f t="shared" si="3"/>
        <v>1</v>
      </c>
      <c r="G23" s="40">
        <v>0</v>
      </c>
      <c r="H23" s="17" t="s">
        <v>34</v>
      </c>
      <c r="I23" s="17" t="s">
        <v>36</v>
      </c>
      <c r="J23" s="8" t="s">
        <v>25</v>
      </c>
      <c r="K23" s="6" t="s">
        <v>37</v>
      </c>
      <c r="L23" s="6" t="s">
        <v>78</v>
      </c>
      <c r="M23" s="6" t="s">
        <v>237</v>
      </c>
      <c r="N23" s="9">
        <v>1</v>
      </c>
      <c r="O23" s="15">
        <f t="shared" si="4"/>
        <v>4.0000000000000001E-3</v>
      </c>
      <c r="P23" s="12" t="str">
        <f t="shared" si="5"/>
        <v>1</v>
      </c>
      <c r="Q23" s="9">
        <v>2</v>
      </c>
      <c r="R23" s="9">
        <v>2</v>
      </c>
      <c r="S23" s="9">
        <f t="shared" si="8"/>
        <v>1.7999999999999998</v>
      </c>
      <c r="T23" s="12" t="str">
        <f t="shared" si="9"/>
        <v>BAJO</v>
      </c>
      <c r="U23" s="13" t="s">
        <v>92</v>
      </c>
      <c r="V23" s="9" t="s">
        <v>158</v>
      </c>
      <c r="W23" s="13" t="s">
        <v>82</v>
      </c>
      <c r="X23" s="9">
        <v>1</v>
      </c>
      <c r="Y23" s="9">
        <f t="shared" si="6"/>
        <v>1.7999999999999998</v>
      </c>
      <c r="Z23" s="18" t="str">
        <f t="shared" si="7"/>
        <v>ACEPTABLE</v>
      </c>
      <c r="AA23" s="9">
        <v>0</v>
      </c>
      <c r="AB23" s="9">
        <v>1</v>
      </c>
      <c r="AC23" s="9">
        <v>0</v>
      </c>
      <c r="AD23" s="9">
        <v>1</v>
      </c>
      <c r="AE23" s="9">
        <v>1</v>
      </c>
      <c r="AF23" s="9">
        <v>1</v>
      </c>
    </row>
    <row r="24" spans="1:32" ht="51" customHeight="1" x14ac:dyDescent="0.2">
      <c r="A24" s="134"/>
      <c r="B24" s="137"/>
      <c r="C24" s="20" t="s">
        <v>24</v>
      </c>
      <c r="D24" s="20" t="s">
        <v>163</v>
      </c>
      <c r="E24" s="40">
        <f t="shared" si="2"/>
        <v>0</v>
      </c>
      <c r="F24" s="40">
        <f t="shared" si="3"/>
        <v>1</v>
      </c>
      <c r="G24" s="40">
        <v>0</v>
      </c>
      <c r="H24" s="17" t="s">
        <v>34</v>
      </c>
      <c r="I24" s="17" t="s">
        <v>36</v>
      </c>
      <c r="J24" s="8" t="s">
        <v>25</v>
      </c>
      <c r="K24" s="6" t="s">
        <v>38</v>
      </c>
      <c r="L24" s="6" t="s">
        <v>52</v>
      </c>
      <c r="M24" s="6" t="s">
        <v>226</v>
      </c>
      <c r="N24" s="9">
        <v>1</v>
      </c>
      <c r="O24" s="15">
        <f t="shared" si="4"/>
        <v>4.0000000000000001E-3</v>
      </c>
      <c r="P24" s="12" t="str">
        <f t="shared" si="5"/>
        <v>1</v>
      </c>
      <c r="Q24" s="9">
        <v>2</v>
      </c>
      <c r="R24" s="9">
        <v>2</v>
      </c>
      <c r="S24" s="9">
        <f t="shared" si="8"/>
        <v>1.7999999999999998</v>
      </c>
      <c r="T24" s="12" t="str">
        <f t="shared" si="9"/>
        <v>BAJO</v>
      </c>
      <c r="U24" s="13" t="s">
        <v>91</v>
      </c>
      <c r="V24" s="9" t="s">
        <v>158</v>
      </c>
      <c r="W24" s="13" t="s">
        <v>82</v>
      </c>
      <c r="X24" s="9">
        <v>1</v>
      </c>
      <c r="Y24" s="9">
        <f t="shared" si="6"/>
        <v>1.7999999999999998</v>
      </c>
      <c r="Z24" s="18" t="str">
        <f t="shared" si="7"/>
        <v>ACEPTABLE</v>
      </c>
      <c r="AA24" s="9">
        <v>0</v>
      </c>
      <c r="AB24" s="9">
        <v>1</v>
      </c>
      <c r="AC24" s="9">
        <v>1</v>
      </c>
      <c r="AD24" s="9">
        <v>1</v>
      </c>
      <c r="AE24" s="9">
        <v>0</v>
      </c>
      <c r="AF24" s="9">
        <v>1</v>
      </c>
    </row>
    <row r="25" spans="1:32" ht="60.6" x14ac:dyDescent="0.2">
      <c r="A25" s="134"/>
      <c r="B25" s="137"/>
      <c r="C25" s="20" t="s">
        <v>24</v>
      </c>
      <c r="D25" s="20" t="s">
        <v>163</v>
      </c>
      <c r="E25" s="40">
        <f t="shared" si="2"/>
        <v>0</v>
      </c>
      <c r="F25" s="40">
        <f t="shared" si="3"/>
        <v>1</v>
      </c>
      <c r="G25" s="40">
        <v>0</v>
      </c>
      <c r="H25" s="17" t="s">
        <v>34</v>
      </c>
      <c r="I25" s="17" t="s">
        <v>36</v>
      </c>
      <c r="J25" s="8" t="s">
        <v>25</v>
      </c>
      <c r="K25" s="6" t="s">
        <v>40</v>
      </c>
      <c r="L25" s="6" t="s">
        <v>60</v>
      </c>
      <c r="M25" s="6" t="s">
        <v>226</v>
      </c>
      <c r="N25" s="9">
        <v>1</v>
      </c>
      <c r="O25" s="15">
        <f t="shared" si="4"/>
        <v>4.0000000000000001E-3</v>
      </c>
      <c r="P25" s="12" t="str">
        <f t="shared" si="5"/>
        <v>1</v>
      </c>
      <c r="Q25" s="9">
        <v>3</v>
      </c>
      <c r="R25" s="9">
        <v>3</v>
      </c>
      <c r="S25" s="9">
        <f t="shared" si="8"/>
        <v>2.5999999999999996</v>
      </c>
      <c r="T25" s="12" t="str">
        <f t="shared" si="9"/>
        <v>ALTO</v>
      </c>
      <c r="U25" s="13" t="s">
        <v>70</v>
      </c>
      <c r="V25" s="9" t="s">
        <v>158</v>
      </c>
      <c r="W25" s="13" t="s">
        <v>80</v>
      </c>
      <c r="X25" s="9">
        <v>1</v>
      </c>
      <c r="Y25" s="9">
        <f t="shared" si="6"/>
        <v>2.5999999999999996</v>
      </c>
      <c r="Z25" s="18" t="str">
        <f t="shared" si="7"/>
        <v>ACEPTABLE</v>
      </c>
      <c r="AA25" s="9">
        <v>1</v>
      </c>
      <c r="AB25" s="9">
        <v>1</v>
      </c>
      <c r="AC25" s="9">
        <v>0</v>
      </c>
      <c r="AD25" s="9">
        <v>0</v>
      </c>
      <c r="AE25" s="9">
        <v>1</v>
      </c>
      <c r="AF25" s="9">
        <v>1</v>
      </c>
    </row>
    <row r="26" spans="1:32" ht="51" customHeight="1" x14ac:dyDescent="0.2">
      <c r="A26" s="134"/>
      <c r="B26" s="137"/>
      <c r="C26" s="20" t="s">
        <v>24</v>
      </c>
      <c r="D26" s="20" t="s">
        <v>163</v>
      </c>
      <c r="E26" s="40">
        <f t="shared" si="2"/>
        <v>0</v>
      </c>
      <c r="F26" s="40">
        <f t="shared" si="3"/>
        <v>1</v>
      </c>
      <c r="G26" s="40">
        <v>0</v>
      </c>
      <c r="H26" s="17" t="s">
        <v>34</v>
      </c>
      <c r="I26" s="17" t="s">
        <v>36</v>
      </c>
      <c r="J26" s="8" t="s">
        <v>25</v>
      </c>
      <c r="K26" s="6" t="s">
        <v>37</v>
      </c>
      <c r="L26" s="6" t="s">
        <v>71</v>
      </c>
      <c r="M26" s="6" t="s">
        <v>226</v>
      </c>
      <c r="N26" s="9">
        <v>2</v>
      </c>
      <c r="O26" s="15">
        <f t="shared" si="4"/>
        <v>8.0000000000000002E-3</v>
      </c>
      <c r="P26" s="12" t="str">
        <f t="shared" si="5"/>
        <v>1</v>
      </c>
      <c r="Q26" s="9">
        <v>1</v>
      </c>
      <c r="R26" s="9">
        <v>1</v>
      </c>
      <c r="S26" s="9">
        <f t="shared" si="8"/>
        <v>1</v>
      </c>
      <c r="T26" s="12" t="str">
        <f t="shared" si="9"/>
        <v>BAJO</v>
      </c>
      <c r="U26" s="13" t="s">
        <v>91</v>
      </c>
      <c r="V26" s="9" t="s">
        <v>158</v>
      </c>
      <c r="W26" s="13" t="s">
        <v>85</v>
      </c>
      <c r="X26" s="9">
        <v>1</v>
      </c>
      <c r="Y26" s="9">
        <f t="shared" si="6"/>
        <v>1</v>
      </c>
      <c r="Z26" s="18" t="str">
        <f t="shared" si="7"/>
        <v>ACEPTABLE</v>
      </c>
      <c r="AA26" s="9">
        <v>0</v>
      </c>
      <c r="AB26" s="9">
        <v>0</v>
      </c>
      <c r="AC26" s="9">
        <v>0</v>
      </c>
      <c r="AD26" s="9">
        <v>0</v>
      </c>
      <c r="AE26" s="9">
        <v>1</v>
      </c>
      <c r="AF26" s="9">
        <v>1</v>
      </c>
    </row>
    <row r="27" spans="1:32" ht="51" customHeight="1" x14ac:dyDescent="0.2">
      <c r="A27" s="134"/>
      <c r="B27" s="137"/>
      <c r="C27" s="20" t="s">
        <v>24</v>
      </c>
      <c r="D27" s="20" t="s">
        <v>163</v>
      </c>
      <c r="E27" s="40">
        <f t="shared" si="2"/>
        <v>0</v>
      </c>
      <c r="F27" s="40">
        <f t="shared" si="3"/>
        <v>1</v>
      </c>
      <c r="G27" s="40">
        <v>0</v>
      </c>
      <c r="H27" s="17" t="s">
        <v>34</v>
      </c>
      <c r="I27" s="17" t="s">
        <v>36</v>
      </c>
      <c r="J27" s="8" t="s">
        <v>25</v>
      </c>
      <c r="K27" s="6" t="s">
        <v>37</v>
      </c>
      <c r="L27" s="6" t="s">
        <v>72</v>
      </c>
      <c r="M27" s="6" t="s">
        <v>226</v>
      </c>
      <c r="N27" s="9">
        <v>3</v>
      </c>
      <c r="O27" s="15">
        <f t="shared" si="4"/>
        <v>1.2E-2</v>
      </c>
      <c r="P27" s="12" t="str">
        <f t="shared" si="5"/>
        <v>1</v>
      </c>
      <c r="Q27" s="9">
        <v>1</v>
      </c>
      <c r="R27" s="9">
        <v>1</v>
      </c>
      <c r="S27" s="9">
        <f t="shared" si="8"/>
        <v>1</v>
      </c>
      <c r="T27" s="12" t="str">
        <f t="shared" si="9"/>
        <v>BAJO</v>
      </c>
      <c r="U27" s="13" t="s">
        <v>91</v>
      </c>
      <c r="V27" s="9" t="s">
        <v>158</v>
      </c>
      <c r="W27" s="13" t="s">
        <v>85</v>
      </c>
      <c r="X27" s="9">
        <v>1</v>
      </c>
      <c r="Y27" s="9">
        <f t="shared" si="6"/>
        <v>1</v>
      </c>
      <c r="Z27" s="18" t="str">
        <f t="shared" si="7"/>
        <v>ACEPTABLE</v>
      </c>
      <c r="AA27" s="9">
        <v>0</v>
      </c>
      <c r="AB27" s="9">
        <v>0</v>
      </c>
      <c r="AC27" s="9">
        <v>1</v>
      </c>
      <c r="AD27" s="9">
        <v>1</v>
      </c>
      <c r="AE27" s="9">
        <v>0</v>
      </c>
      <c r="AF27" s="9">
        <v>1</v>
      </c>
    </row>
    <row r="28" spans="1:32" ht="71.400000000000006" customHeight="1" x14ac:dyDescent="0.2">
      <c r="A28" s="134"/>
      <c r="B28" s="137"/>
      <c r="C28" s="20" t="s">
        <v>24</v>
      </c>
      <c r="D28" s="20" t="s">
        <v>163</v>
      </c>
      <c r="E28" s="40">
        <f t="shared" si="2"/>
        <v>0</v>
      </c>
      <c r="F28" s="40">
        <f t="shared" si="3"/>
        <v>1</v>
      </c>
      <c r="G28" s="40">
        <v>0</v>
      </c>
      <c r="H28" s="17" t="s">
        <v>34</v>
      </c>
      <c r="I28" s="17" t="s">
        <v>36</v>
      </c>
      <c r="J28" s="8" t="s">
        <v>25</v>
      </c>
      <c r="K28" s="6" t="s">
        <v>38</v>
      </c>
      <c r="L28" s="6" t="s">
        <v>73</v>
      </c>
      <c r="M28" s="6" t="s">
        <v>226</v>
      </c>
      <c r="N28" s="9">
        <v>1</v>
      </c>
      <c r="O28" s="15">
        <f t="shared" si="4"/>
        <v>4.0000000000000001E-3</v>
      </c>
      <c r="P28" s="12" t="str">
        <f t="shared" si="5"/>
        <v>1</v>
      </c>
      <c r="Q28" s="9">
        <v>1</v>
      </c>
      <c r="R28" s="9">
        <v>1</v>
      </c>
      <c r="S28" s="9">
        <f t="shared" si="8"/>
        <v>1</v>
      </c>
      <c r="T28" s="12" t="str">
        <f t="shared" si="9"/>
        <v>BAJO</v>
      </c>
      <c r="U28" s="13" t="s">
        <v>92</v>
      </c>
      <c r="V28" s="9" t="s">
        <v>158</v>
      </c>
      <c r="W28" s="13" t="s">
        <v>85</v>
      </c>
      <c r="X28" s="9">
        <v>1</v>
      </c>
      <c r="Y28" s="9">
        <f t="shared" si="6"/>
        <v>1</v>
      </c>
      <c r="Z28" s="18" t="str">
        <f t="shared" si="7"/>
        <v>ACEPTABLE</v>
      </c>
      <c r="AA28" s="9">
        <v>0</v>
      </c>
      <c r="AB28" s="9">
        <v>0</v>
      </c>
      <c r="AC28" s="9">
        <v>0</v>
      </c>
      <c r="AD28" s="9">
        <v>1</v>
      </c>
      <c r="AE28" s="9">
        <v>1</v>
      </c>
      <c r="AF28" s="9">
        <v>1</v>
      </c>
    </row>
    <row r="29" spans="1:32" ht="60.6" x14ac:dyDescent="0.2">
      <c r="A29" s="134"/>
      <c r="B29" s="137"/>
      <c r="C29" s="20" t="s">
        <v>24</v>
      </c>
      <c r="D29" s="20" t="s">
        <v>163</v>
      </c>
      <c r="E29" s="40">
        <f t="shared" si="2"/>
        <v>1</v>
      </c>
      <c r="F29" s="40">
        <f t="shared" si="3"/>
        <v>0</v>
      </c>
      <c r="G29" s="40">
        <v>0</v>
      </c>
      <c r="H29" s="17" t="s">
        <v>31</v>
      </c>
      <c r="I29" s="17" t="s">
        <v>41</v>
      </c>
      <c r="J29" s="8" t="s">
        <v>25</v>
      </c>
      <c r="K29" s="6" t="s">
        <v>129</v>
      </c>
      <c r="L29" s="6" t="s">
        <v>106</v>
      </c>
      <c r="M29" s="6" t="s">
        <v>226</v>
      </c>
      <c r="N29" s="9">
        <v>250</v>
      </c>
      <c r="O29" s="15">
        <f t="shared" ref="O29:O35" si="10">+N29/250</f>
        <v>1</v>
      </c>
      <c r="P29" s="12" t="str">
        <f t="shared" ref="P29:P35" si="11">IF(O29&lt;=0.15,"1",IF(AND(O29&gt;0.15,O29&lt;0.3),"2",IF(AND(O29&gt;=0.3),"3")))</f>
        <v>3</v>
      </c>
      <c r="Q29" s="9">
        <v>1</v>
      </c>
      <c r="R29" s="9">
        <v>1</v>
      </c>
      <c r="S29" s="9">
        <f>+(P29*0.2)+(Q29*0.5)+(R29*0.3)</f>
        <v>1.4000000000000001</v>
      </c>
      <c r="T29" s="12" t="str">
        <f>IF(S29&lt;=2,"BAJO",IF(AND(S29&gt;2,S29&lt;2.5),"MEDIO",IF(AND(S29&gt;=2.5),"ALTO")))</f>
        <v>BAJO</v>
      </c>
      <c r="U29" s="13" t="s">
        <v>100</v>
      </c>
      <c r="V29" s="9" t="s">
        <v>158</v>
      </c>
      <c r="W29" s="13" t="s">
        <v>97</v>
      </c>
      <c r="X29" s="9">
        <v>2</v>
      </c>
      <c r="Y29" s="9">
        <f>+X29*S29</f>
        <v>2.8000000000000003</v>
      </c>
      <c r="Z29" s="18" t="str">
        <f>IF(Y29&lt;=3,"ACEPTABLE",IF(AND(Y29&gt;3,Y29&lt;6),"MODERADO",IF(AND(Y29&gt;=6),"SIGNIFICATIVO")))</f>
        <v>ACEPTABLE</v>
      </c>
      <c r="AA29" s="9">
        <v>0</v>
      </c>
      <c r="AB29" s="9">
        <v>1</v>
      </c>
      <c r="AC29" s="9">
        <v>1</v>
      </c>
      <c r="AD29" s="9">
        <v>1</v>
      </c>
      <c r="AE29" s="9">
        <v>1</v>
      </c>
      <c r="AF29" s="9">
        <v>1</v>
      </c>
    </row>
    <row r="30" spans="1:32" ht="61.2" x14ac:dyDescent="0.2">
      <c r="A30" s="134"/>
      <c r="B30" s="137"/>
      <c r="C30" s="20" t="s">
        <v>24</v>
      </c>
      <c r="D30" s="20" t="s">
        <v>163</v>
      </c>
      <c r="E30" s="40">
        <f t="shared" si="2"/>
        <v>1</v>
      </c>
      <c r="F30" s="40">
        <f t="shared" si="3"/>
        <v>0</v>
      </c>
      <c r="G30" s="40">
        <v>0</v>
      </c>
      <c r="H30" s="17" t="s">
        <v>61</v>
      </c>
      <c r="I30" s="17" t="s">
        <v>62</v>
      </c>
      <c r="J30" s="8" t="s">
        <v>25</v>
      </c>
      <c r="K30" s="6" t="s">
        <v>130</v>
      </c>
      <c r="L30" s="6" t="s">
        <v>106</v>
      </c>
      <c r="M30" s="6" t="s">
        <v>226</v>
      </c>
      <c r="N30" s="9">
        <v>250</v>
      </c>
      <c r="O30" s="15">
        <f t="shared" si="10"/>
        <v>1</v>
      </c>
      <c r="P30" s="12" t="str">
        <f t="shared" si="11"/>
        <v>3</v>
      </c>
      <c r="Q30" s="9">
        <v>2</v>
      </c>
      <c r="R30" s="9">
        <v>1</v>
      </c>
      <c r="S30" s="9">
        <f>+(P30*0.2)+(Q30*0.5)+(R30*0.3)</f>
        <v>1.9000000000000001</v>
      </c>
      <c r="T30" s="12" t="str">
        <f>IF(S30&lt;=2,"BAJO",IF(AND(S30&gt;2,S30&lt;2.5),"MEDIO",IF(AND(S30&gt;=2.5),"ALTO")))</f>
        <v>BAJO</v>
      </c>
      <c r="U30" s="13" t="s">
        <v>101</v>
      </c>
      <c r="V30" s="9" t="s">
        <v>158</v>
      </c>
      <c r="W30" s="13" t="s">
        <v>79</v>
      </c>
      <c r="X30" s="9">
        <v>1</v>
      </c>
      <c r="Y30" s="9">
        <f>+X30*S30</f>
        <v>1.9000000000000001</v>
      </c>
      <c r="Z30" s="18" t="str">
        <f>IF(Y30&lt;=3,"ACEPTABLE",IF(AND(Y30&gt;3,Y30&lt;6),"MODERADO",IF(AND(Y30&gt;=6),"SIGNIFICATIVO")))</f>
        <v>ACEPTABLE</v>
      </c>
      <c r="AA30" s="9">
        <v>0</v>
      </c>
      <c r="AB30" s="9">
        <v>1</v>
      </c>
      <c r="AC30" s="9">
        <v>0</v>
      </c>
      <c r="AD30" s="9">
        <v>0</v>
      </c>
      <c r="AE30" s="9">
        <v>1</v>
      </c>
      <c r="AF30" s="9">
        <v>1</v>
      </c>
    </row>
    <row r="31" spans="1:32" ht="60.6" x14ac:dyDescent="0.2">
      <c r="A31" s="134"/>
      <c r="B31" s="137"/>
      <c r="C31" s="20" t="s">
        <v>24</v>
      </c>
      <c r="D31" s="20" t="s">
        <v>163</v>
      </c>
      <c r="E31" s="40">
        <f t="shared" si="2"/>
        <v>1</v>
      </c>
      <c r="F31" s="40">
        <f t="shared" si="3"/>
        <v>0</v>
      </c>
      <c r="G31" s="40">
        <v>0</v>
      </c>
      <c r="H31" s="17" t="s">
        <v>61</v>
      </c>
      <c r="I31" s="17" t="s">
        <v>88</v>
      </c>
      <c r="J31" s="8" t="s">
        <v>25</v>
      </c>
      <c r="K31" s="6" t="s">
        <v>64</v>
      </c>
      <c r="L31" s="6" t="s">
        <v>65</v>
      </c>
      <c r="M31" s="6" t="s">
        <v>226</v>
      </c>
      <c r="N31" s="9">
        <v>250</v>
      </c>
      <c r="O31" s="15">
        <f t="shared" si="10"/>
        <v>1</v>
      </c>
      <c r="P31" s="12" t="str">
        <f t="shared" si="11"/>
        <v>3</v>
      </c>
      <c r="Q31" s="9">
        <v>1</v>
      </c>
      <c r="R31" s="9">
        <v>1</v>
      </c>
      <c r="S31" s="9">
        <f>+(P31*0.2)+(Q31*0.5)+(R31*0.3)</f>
        <v>1.4000000000000001</v>
      </c>
      <c r="T31" s="12" t="str">
        <f>IF(S31&lt;=2,"BAJO",IF(AND(S31&gt;2,S31&lt;2.5),"MEDIO",IF(AND(S31&gt;=2.5),"ALTO")))</f>
        <v>BAJO</v>
      </c>
      <c r="U31" s="13" t="s">
        <v>89</v>
      </c>
      <c r="V31" s="9" t="s">
        <v>158</v>
      </c>
      <c r="W31" s="13" t="s">
        <v>84</v>
      </c>
      <c r="X31" s="9">
        <v>1</v>
      </c>
      <c r="Y31" s="9">
        <f>+X31*S31</f>
        <v>1.4000000000000001</v>
      </c>
      <c r="Z31" s="18" t="str">
        <f>IF(Y31&lt;=2,"ACEPTABLE",IF(AND(Y31&gt;2,Y31&lt;6),"MODERADO",IF(AND(Y31&gt;=6),"SIGNIFICATIVO")))</f>
        <v>ACEPTABLE</v>
      </c>
      <c r="AA31" s="9">
        <v>0</v>
      </c>
      <c r="AB31" s="9">
        <v>1</v>
      </c>
      <c r="AC31" s="9">
        <v>0</v>
      </c>
      <c r="AD31" s="9">
        <v>0</v>
      </c>
      <c r="AE31" s="9">
        <v>0</v>
      </c>
      <c r="AF31" s="9">
        <v>1</v>
      </c>
    </row>
    <row r="32" spans="1:32" ht="60.6" x14ac:dyDescent="0.2">
      <c r="A32" s="134"/>
      <c r="B32" s="137"/>
      <c r="C32" s="20" t="s">
        <v>24</v>
      </c>
      <c r="D32" s="20" t="s">
        <v>163</v>
      </c>
      <c r="E32" s="40">
        <f t="shared" si="2"/>
        <v>0</v>
      </c>
      <c r="F32" s="40">
        <f t="shared" si="3"/>
        <v>1</v>
      </c>
      <c r="G32" s="40">
        <v>0</v>
      </c>
      <c r="H32" s="17" t="s">
        <v>31</v>
      </c>
      <c r="I32" s="17" t="s">
        <v>107</v>
      </c>
      <c r="J32" s="8" t="s">
        <v>25</v>
      </c>
      <c r="K32" s="6" t="s">
        <v>102</v>
      </c>
      <c r="L32" s="6" t="s">
        <v>104</v>
      </c>
      <c r="M32" s="6" t="s">
        <v>226</v>
      </c>
      <c r="N32" s="9">
        <v>52</v>
      </c>
      <c r="O32" s="15">
        <f t="shared" si="10"/>
        <v>0.20799999999999999</v>
      </c>
      <c r="P32" s="12" t="str">
        <f t="shared" si="11"/>
        <v>2</v>
      </c>
      <c r="Q32" s="9">
        <v>1</v>
      </c>
      <c r="R32" s="9">
        <v>1</v>
      </c>
      <c r="S32" s="9">
        <f>+(P32*0.2)+(Q32*0.5)+(R32*0.3)</f>
        <v>1.2</v>
      </c>
      <c r="T32" s="12" t="str">
        <f>IF(S32&lt;=1.9,"BAJO",IF(AND(S32&gt;1.9,S32&lt;2.5),"MEDIO",IF(AND(S32&gt;=2.5),"ALTO")))</f>
        <v>BAJO</v>
      </c>
      <c r="U32" s="13" t="s">
        <v>90</v>
      </c>
      <c r="V32" s="9" t="s">
        <v>158</v>
      </c>
      <c r="W32" s="13" t="s">
        <v>84</v>
      </c>
      <c r="X32" s="9">
        <v>1</v>
      </c>
      <c r="Y32" s="9">
        <f>+X32*S32</f>
        <v>1.2</v>
      </c>
      <c r="Z32" s="18" t="str">
        <f>IF(Y32&lt;=3,"ACEPTABLE",IF(AND(Y32&gt;3,Y32&lt;6),"MODERADO",IF(AND(Y32&gt;=6),"SIGNIFICATIVO")))</f>
        <v>ACEPTABLE</v>
      </c>
      <c r="AA32" s="9">
        <v>0</v>
      </c>
      <c r="AB32" s="9">
        <v>0</v>
      </c>
      <c r="AC32" s="9">
        <v>0</v>
      </c>
      <c r="AD32" s="9">
        <v>0</v>
      </c>
      <c r="AE32" s="9">
        <v>1</v>
      </c>
      <c r="AF32" s="9">
        <v>1</v>
      </c>
    </row>
    <row r="33" spans="1:32" ht="60.6" x14ac:dyDescent="0.2">
      <c r="A33" s="134"/>
      <c r="B33" s="137"/>
      <c r="C33" s="20" t="s">
        <v>24</v>
      </c>
      <c r="D33" s="20" t="s">
        <v>163</v>
      </c>
      <c r="E33" s="40">
        <f t="shared" si="2"/>
        <v>0</v>
      </c>
      <c r="F33" s="40">
        <f t="shared" si="3"/>
        <v>1</v>
      </c>
      <c r="G33" s="40">
        <v>0</v>
      </c>
      <c r="H33" s="17" t="s">
        <v>110</v>
      </c>
      <c r="I33" s="17" t="s">
        <v>109</v>
      </c>
      <c r="J33" s="8" t="s">
        <v>25</v>
      </c>
      <c r="K33" s="6" t="s">
        <v>111</v>
      </c>
      <c r="L33" s="6" t="s">
        <v>112</v>
      </c>
      <c r="M33" s="6" t="s">
        <v>226</v>
      </c>
      <c r="N33" s="9">
        <v>12</v>
      </c>
      <c r="O33" s="15">
        <f t="shared" si="10"/>
        <v>4.8000000000000001E-2</v>
      </c>
      <c r="P33" s="12" t="str">
        <f t="shared" si="11"/>
        <v>1</v>
      </c>
      <c r="Q33" s="9">
        <v>1</v>
      </c>
      <c r="R33" s="9">
        <v>1</v>
      </c>
      <c r="S33" s="9">
        <f>+(P33*0.2)+(Q33*0.5)+(R33*0.3)</f>
        <v>1</v>
      </c>
      <c r="T33" s="12" t="str">
        <f>IF(S33&lt;=2,"BAJO",IF(AND(S33&gt;2,S33&lt;2.5),"MEDIO",IF(AND(S33&gt;=2.5),"ALTO")))</f>
        <v>BAJO</v>
      </c>
      <c r="U33" s="13" t="s">
        <v>89</v>
      </c>
      <c r="V33" s="9" t="s">
        <v>158</v>
      </c>
      <c r="W33" s="13" t="s">
        <v>113</v>
      </c>
      <c r="X33" s="9">
        <v>2</v>
      </c>
      <c r="Y33" s="9">
        <f>+X33*S33</f>
        <v>2</v>
      </c>
      <c r="Z33" s="18" t="str">
        <f>IF(Y33&lt;=2,"ACEPTABLE",IF(AND(Y33&gt;2,Y33&lt;6),"MODERADO",IF(AND(Y33&gt;=6),"SIGNIFICATIVO")))</f>
        <v>ACEPTABLE</v>
      </c>
      <c r="AA33" s="9">
        <v>0</v>
      </c>
      <c r="AB33" s="9">
        <v>1</v>
      </c>
      <c r="AC33" s="9">
        <v>0</v>
      </c>
      <c r="AD33" s="9">
        <v>0</v>
      </c>
      <c r="AE33" s="9">
        <v>1</v>
      </c>
      <c r="AF33" s="9">
        <v>1</v>
      </c>
    </row>
    <row r="34" spans="1:32" ht="60.6" x14ac:dyDescent="0.2">
      <c r="A34" s="134"/>
      <c r="B34" s="137"/>
      <c r="C34" s="20" t="s">
        <v>0</v>
      </c>
      <c r="D34" s="20" t="s">
        <v>249</v>
      </c>
      <c r="E34" s="40">
        <f t="shared" si="2"/>
        <v>0</v>
      </c>
      <c r="F34" s="40">
        <f t="shared" si="3"/>
        <v>1</v>
      </c>
      <c r="G34" s="40">
        <v>0</v>
      </c>
      <c r="H34" s="17" t="s">
        <v>248</v>
      </c>
      <c r="I34" s="17" t="s">
        <v>250</v>
      </c>
      <c r="J34" s="8" t="s">
        <v>25</v>
      </c>
      <c r="K34" s="6" t="s">
        <v>246</v>
      </c>
      <c r="L34" s="6" t="s">
        <v>250</v>
      </c>
      <c r="M34" s="6" t="s">
        <v>236</v>
      </c>
      <c r="N34" s="9">
        <v>5</v>
      </c>
      <c r="O34" s="15">
        <f t="shared" si="10"/>
        <v>0.02</v>
      </c>
      <c r="P34" s="12" t="str">
        <f t="shared" si="11"/>
        <v>1</v>
      </c>
      <c r="Q34" s="9">
        <v>2</v>
      </c>
      <c r="R34" s="9">
        <v>3</v>
      </c>
      <c r="S34" s="9">
        <f t="shared" ref="S34:S43" si="12">+(P34*0.2)+(Q34*0.5)+(R34*0.3)</f>
        <v>2.0999999999999996</v>
      </c>
      <c r="T34" s="12" t="str">
        <f t="shared" ref="T34:T43" si="13">IF(S34&lt;=2,"BAJO",IF(AND(S34&gt;2,S34&lt;2.5),"MEDIO",IF(AND(S34&gt;=2.5),"ALTO")))</f>
        <v>MEDIO</v>
      </c>
      <c r="U34" s="13" t="s">
        <v>68</v>
      </c>
      <c r="V34" s="9" t="s">
        <v>158</v>
      </c>
      <c r="W34" s="13" t="s">
        <v>84</v>
      </c>
      <c r="X34" s="9">
        <v>1</v>
      </c>
      <c r="Y34" s="9">
        <f t="shared" ref="Y34:Y43" si="14">+X34*S34</f>
        <v>2.0999999999999996</v>
      </c>
      <c r="Z34" s="18" t="str">
        <f t="shared" ref="Z34:Z43" si="15">IF(Y34&lt;=3,"ACEPTABLE",IF(AND(Y34&gt;3,Y34&lt;6),"MODERADO",IF(AND(Y34&gt;=6),"SIGNIFICATIVO")))</f>
        <v>ACEPTABLE</v>
      </c>
      <c r="AA34" s="9">
        <v>0</v>
      </c>
      <c r="AB34" s="9">
        <v>1</v>
      </c>
      <c r="AC34" s="9">
        <v>0</v>
      </c>
      <c r="AD34" s="9">
        <v>0</v>
      </c>
      <c r="AE34" s="9">
        <v>0</v>
      </c>
      <c r="AF34" s="9">
        <v>0</v>
      </c>
    </row>
    <row r="35" spans="1:32" ht="60.6" x14ac:dyDescent="0.2">
      <c r="A35" s="134"/>
      <c r="B35" s="137"/>
      <c r="C35" s="20" t="s">
        <v>0</v>
      </c>
      <c r="D35" s="20" t="s">
        <v>249</v>
      </c>
      <c r="E35" s="40">
        <f t="shared" si="2"/>
        <v>0</v>
      </c>
      <c r="F35" s="40">
        <f t="shared" si="3"/>
        <v>1</v>
      </c>
      <c r="G35" s="40">
        <v>0</v>
      </c>
      <c r="H35" s="17" t="s">
        <v>251</v>
      </c>
      <c r="I35" s="17" t="s">
        <v>250</v>
      </c>
      <c r="J35" s="8" t="s">
        <v>25</v>
      </c>
      <c r="K35" s="6" t="s">
        <v>246</v>
      </c>
      <c r="L35" s="6" t="s">
        <v>250</v>
      </c>
      <c r="M35" s="6" t="s">
        <v>236</v>
      </c>
      <c r="N35" s="9">
        <v>104</v>
      </c>
      <c r="O35" s="15">
        <f t="shared" si="10"/>
        <v>0.41599999999999998</v>
      </c>
      <c r="P35" s="12" t="str">
        <f t="shared" si="11"/>
        <v>3</v>
      </c>
      <c r="Q35" s="9">
        <v>2</v>
      </c>
      <c r="R35" s="9">
        <v>2</v>
      </c>
      <c r="S35" s="9">
        <f t="shared" si="12"/>
        <v>2.2000000000000002</v>
      </c>
      <c r="T35" s="12" t="str">
        <f t="shared" si="13"/>
        <v>MEDIO</v>
      </c>
      <c r="U35" s="13" t="s">
        <v>68</v>
      </c>
      <c r="V35" s="9" t="s">
        <v>158</v>
      </c>
      <c r="W35" s="13" t="s">
        <v>84</v>
      </c>
      <c r="X35" s="9">
        <v>1</v>
      </c>
      <c r="Y35" s="9">
        <f t="shared" si="14"/>
        <v>2.2000000000000002</v>
      </c>
      <c r="Z35" s="18" t="str">
        <f t="shared" si="15"/>
        <v>ACEPTABLE</v>
      </c>
      <c r="AA35" s="9">
        <v>0</v>
      </c>
      <c r="AB35" s="9">
        <v>1</v>
      </c>
      <c r="AC35" s="9">
        <v>0</v>
      </c>
      <c r="AD35" s="9">
        <v>0</v>
      </c>
      <c r="AE35" s="9">
        <v>0</v>
      </c>
      <c r="AF35" s="9">
        <v>0</v>
      </c>
    </row>
    <row r="36" spans="1:32" ht="61.2" x14ac:dyDescent="0.2">
      <c r="A36" s="134"/>
      <c r="B36" s="137"/>
      <c r="C36" s="20" t="s">
        <v>0</v>
      </c>
      <c r="D36" s="20" t="s">
        <v>249</v>
      </c>
      <c r="E36" s="40">
        <f t="shared" si="2"/>
        <v>0</v>
      </c>
      <c r="F36" s="40">
        <f t="shared" si="3"/>
        <v>1</v>
      </c>
      <c r="G36" s="40">
        <v>0</v>
      </c>
      <c r="H36" s="17" t="s">
        <v>252</v>
      </c>
      <c r="I36" s="17" t="s">
        <v>247</v>
      </c>
      <c r="J36" s="8" t="s">
        <v>25</v>
      </c>
      <c r="K36" s="6" t="s">
        <v>263</v>
      </c>
      <c r="L36" s="6" t="s">
        <v>271</v>
      </c>
      <c r="M36" s="6" t="s">
        <v>236</v>
      </c>
      <c r="N36" s="9">
        <v>1</v>
      </c>
      <c r="O36" s="15">
        <f t="shared" ref="O36:O43" si="16">+N36/250</f>
        <v>4.0000000000000001E-3</v>
      </c>
      <c r="P36" s="12" t="str">
        <f t="shared" ref="P36:P43" si="17">IF(O36&lt;=0.15,"1",IF(AND(O36&gt;0.15,O36&lt;0.3),"2",IF(AND(O36&gt;=0.3),"3")))</f>
        <v>1</v>
      </c>
      <c r="Q36" s="9">
        <v>2</v>
      </c>
      <c r="R36" s="9">
        <v>2</v>
      </c>
      <c r="S36" s="9">
        <f t="shared" si="12"/>
        <v>1.7999999999999998</v>
      </c>
      <c r="T36" s="12" t="str">
        <f t="shared" si="13"/>
        <v>BAJO</v>
      </c>
      <c r="U36" s="13" t="s">
        <v>68</v>
      </c>
      <c r="V36" s="9" t="s">
        <v>158</v>
      </c>
      <c r="W36" s="13" t="s">
        <v>84</v>
      </c>
      <c r="X36" s="9">
        <v>1</v>
      </c>
      <c r="Y36" s="9">
        <f t="shared" si="14"/>
        <v>1.7999999999999998</v>
      </c>
      <c r="Z36" s="18" t="str">
        <f t="shared" si="15"/>
        <v>ACEPTABLE</v>
      </c>
      <c r="AA36" s="9">
        <v>0</v>
      </c>
      <c r="AB36" s="9">
        <v>1</v>
      </c>
      <c r="AC36" s="9">
        <v>0</v>
      </c>
      <c r="AD36" s="9">
        <v>0</v>
      </c>
      <c r="AE36" s="9">
        <v>0</v>
      </c>
      <c r="AF36" s="9">
        <v>0</v>
      </c>
    </row>
    <row r="37" spans="1:32" ht="91.8" x14ac:dyDescent="0.2">
      <c r="A37" s="134"/>
      <c r="B37" s="137"/>
      <c r="C37" s="20" t="s">
        <v>24</v>
      </c>
      <c r="D37" s="20" t="s">
        <v>154</v>
      </c>
      <c r="E37" s="40">
        <f t="shared" si="2"/>
        <v>1</v>
      </c>
      <c r="F37" s="40">
        <f t="shared" si="3"/>
        <v>0</v>
      </c>
      <c r="G37" s="40">
        <v>0</v>
      </c>
      <c r="H37" s="17" t="s">
        <v>253</v>
      </c>
      <c r="I37" s="17" t="s">
        <v>247</v>
      </c>
      <c r="J37" s="8" t="s">
        <v>25</v>
      </c>
      <c r="K37" s="6" t="s">
        <v>264</v>
      </c>
      <c r="L37" s="6" t="s">
        <v>272</v>
      </c>
      <c r="M37" s="6" t="s">
        <v>236</v>
      </c>
      <c r="N37" s="9">
        <v>250</v>
      </c>
      <c r="O37" s="15">
        <f t="shared" si="16"/>
        <v>1</v>
      </c>
      <c r="P37" s="12" t="str">
        <f t="shared" si="17"/>
        <v>3</v>
      </c>
      <c r="Q37" s="9">
        <v>2</v>
      </c>
      <c r="R37" s="9">
        <v>2</v>
      </c>
      <c r="S37" s="9">
        <f t="shared" si="12"/>
        <v>2.2000000000000002</v>
      </c>
      <c r="T37" s="12" t="str">
        <f t="shared" si="13"/>
        <v>MEDIO</v>
      </c>
      <c r="U37" s="13" t="s">
        <v>68</v>
      </c>
      <c r="V37" s="9" t="s">
        <v>158</v>
      </c>
      <c r="W37" s="13" t="s">
        <v>84</v>
      </c>
      <c r="X37" s="9">
        <v>1</v>
      </c>
      <c r="Y37" s="9">
        <f t="shared" si="14"/>
        <v>2.2000000000000002</v>
      </c>
      <c r="Z37" s="18" t="str">
        <f t="shared" si="15"/>
        <v>ACEPTABLE</v>
      </c>
      <c r="AA37" s="9">
        <v>0</v>
      </c>
      <c r="AB37" s="9">
        <v>1</v>
      </c>
      <c r="AC37" s="9">
        <v>0</v>
      </c>
      <c r="AD37" s="9">
        <v>0</v>
      </c>
      <c r="AE37" s="9">
        <v>0</v>
      </c>
      <c r="AF37" s="9">
        <v>0</v>
      </c>
    </row>
    <row r="38" spans="1:32" ht="60.6" x14ac:dyDescent="0.2">
      <c r="A38" s="134"/>
      <c r="B38" s="137"/>
      <c r="C38" s="20" t="s">
        <v>24</v>
      </c>
      <c r="D38" s="20" t="s">
        <v>154</v>
      </c>
      <c r="E38" s="40">
        <f t="shared" si="2"/>
        <v>0</v>
      </c>
      <c r="F38" s="40">
        <f t="shared" si="3"/>
        <v>1</v>
      </c>
      <c r="G38" s="40">
        <v>0</v>
      </c>
      <c r="H38" s="17" t="s">
        <v>254</v>
      </c>
      <c r="I38" s="17" t="s">
        <v>247</v>
      </c>
      <c r="J38" s="8" t="s">
        <v>25</v>
      </c>
      <c r="K38" s="6" t="s">
        <v>265</v>
      </c>
      <c r="L38" s="6" t="s">
        <v>246</v>
      </c>
      <c r="M38" s="6" t="s">
        <v>236</v>
      </c>
      <c r="N38" s="9">
        <v>10</v>
      </c>
      <c r="O38" s="15">
        <f t="shared" si="16"/>
        <v>0.04</v>
      </c>
      <c r="P38" s="12" t="str">
        <f t="shared" si="17"/>
        <v>1</v>
      </c>
      <c r="Q38" s="9">
        <v>2</v>
      </c>
      <c r="R38" s="9">
        <v>2</v>
      </c>
      <c r="S38" s="9">
        <f t="shared" si="12"/>
        <v>1.7999999999999998</v>
      </c>
      <c r="T38" s="12" t="str">
        <f t="shared" si="13"/>
        <v>BAJO</v>
      </c>
      <c r="U38" s="13" t="s">
        <v>68</v>
      </c>
      <c r="V38" s="9" t="s">
        <v>158</v>
      </c>
      <c r="W38" s="13" t="s">
        <v>84</v>
      </c>
      <c r="X38" s="9">
        <v>1</v>
      </c>
      <c r="Y38" s="9">
        <f t="shared" si="14"/>
        <v>1.7999999999999998</v>
      </c>
      <c r="Z38" s="18" t="str">
        <f t="shared" si="15"/>
        <v>ACEPTABLE</v>
      </c>
      <c r="AA38" s="9">
        <v>0</v>
      </c>
      <c r="AB38" s="9">
        <v>1</v>
      </c>
      <c r="AC38" s="9">
        <v>0</v>
      </c>
      <c r="AD38" s="9">
        <v>0</v>
      </c>
      <c r="AE38" s="9">
        <v>0</v>
      </c>
      <c r="AF38" s="9">
        <v>0</v>
      </c>
    </row>
    <row r="39" spans="1:32" ht="61.2" x14ac:dyDescent="0.2">
      <c r="A39" s="134"/>
      <c r="B39" s="137"/>
      <c r="C39" s="20" t="s">
        <v>24</v>
      </c>
      <c r="D39" s="20" t="s">
        <v>154</v>
      </c>
      <c r="E39" s="40">
        <f t="shared" si="2"/>
        <v>1</v>
      </c>
      <c r="F39" s="40">
        <f t="shared" si="3"/>
        <v>0</v>
      </c>
      <c r="G39" s="40">
        <v>0</v>
      </c>
      <c r="H39" s="17" t="s">
        <v>255</v>
      </c>
      <c r="I39" s="17" t="s">
        <v>260</v>
      </c>
      <c r="J39" s="8" t="s">
        <v>25</v>
      </c>
      <c r="K39" s="6" t="s">
        <v>266</v>
      </c>
      <c r="L39" s="6" t="s">
        <v>272</v>
      </c>
      <c r="M39" s="6" t="s">
        <v>236</v>
      </c>
      <c r="N39" s="9">
        <v>250</v>
      </c>
      <c r="O39" s="15">
        <f t="shared" si="16"/>
        <v>1</v>
      </c>
      <c r="P39" s="12" t="str">
        <f t="shared" si="17"/>
        <v>3</v>
      </c>
      <c r="Q39" s="9">
        <v>2</v>
      </c>
      <c r="R39" s="9">
        <v>2</v>
      </c>
      <c r="S39" s="9">
        <f t="shared" si="12"/>
        <v>2.2000000000000002</v>
      </c>
      <c r="T39" s="12" t="str">
        <f t="shared" si="13"/>
        <v>MEDIO</v>
      </c>
      <c r="U39" s="13" t="s">
        <v>68</v>
      </c>
      <c r="V39" s="9" t="s">
        <v>158</v>
      </c>
      <c r="W39" s="13" t="s">
        <v>84</v>
      </c>
      <c r="X39" s="9">
        <v>1</v>
      </c>
      <c r="Y39" s="9">
        <f t="shared" si="14"/>
        <v>2.2000000000000002</v>
      </c>
      <c r="Z39" s="18" t="str">
        <f t="shared" si="15"/>
        <v>ACEPTABLE</v>
      </c>
      <c r="AA39" s="9">
        <v>0</v>
      </c>
      <c r="AB39" s="9">
        <v>1</v>
      </c>
      <c r="AC39" s="9">
        <v>0</v>
      </c>
      <c r="AD39" s="9">
        <v>0</v>
      </c>
      <c r="AE39" s="9">
        <v>0</v>
      </c>
      <c r="AF39" s="9">
        <v>0</v>
      </c>
    </row>
    <row r="40" spans="1:32" ht="60.6" x14ac:dyDescent="0.2">
      <c r="A40" s="134"/>
      <c r="B40" s="137"/>
      <c r="C40" s="20" t="s">
        <v>0</v>
      </c>
      <c r="D40" s="20" t="s">
        <v>249</v>
      </c>
      <c r="E40" s="40">
        <f t="shared" si="2"/>
        <v>1</v>
      </c>
      <c r="F40" s="40">
        <f t="shared" si="3"/>
        <v>0</v>
      </c>
      <c r="G40" s="40">
        <v>0</v>
      </c>
      <c r="H40" s="17" t="s">
        <v>256</v>
      </c>
      <c r="I40" s="17" t="s">
        <v>247</v>
      </c>
      <c r="J40" s="8" t="s">
        <v>25</v>
      </c>
      <c r="K40" s="6" t="s">
        <v>267</v>
      </c>
      <c r="L40" s="6" t="s">
        <v>271</v>
      </c>
      <c r="M40" s="6" t="s">
        <v>236</v>
      </c>
      <c r="N40" s="9">
        <v>250</v>
      </c>
      <c r="O40" s="15">
        <f t="shared" si="16"/>
        <v>1</v>
      </c>
      <c r="P40" s="12" t="str">
        <f t="shared" si="17"/>
        <v>3</v>
      </c>
      <c r="Q40" s="9">
        <v>2</v>
      </c>
      <c r="R40" s="9">
        <v>2</v>
      </c>
      <c r="S40" s="9">
        <f t="shared" si="12"/>
        <v>2.2000000000000002</v>
      </c>
      <c r="T40" s="12" t="str">
        <f t="shared" si="13"/>
        <v>MEDIO</v>
      </c>
      <c r="U40" s="13" t="s">
        <v>68</v>
      </c>
      <c r="V40" s="9" t="s">
        <v>158</v>
      </c>
      <c r="W40" s="13" t="s">
        <v>84</v>
      </c>
      <c r="X40" s="9">
        <v>1</v>
      </c>
      <c r="Y40" s="9">
        <f t="shared" si="14"/>
        <v>2.2000000000000002</v>
      </c>
      <c r="Z40" s="18" t="str">
        <f t="shared" si="15"/>
        <v>ACEPTABLE</v>
      </c>
      <c r="AA40" s="9">
        <v>0</v>
      </c>
      <c r="AB40" s="9">
        <v>1</v>
      </c>
      <c r="AC40" s="9">
        <v>0</v>
      </c>
      <c r="AD40" s="9">
        <v>0</v>
      </c>
      <c r="AE40" s="9">
        <v>0</v>
      </c>
      <c r="AF40" s="9">
        <v>0</v>
      </c>
    </row>
    <row r="41" spans="1:32" ht="60.6" x14ac:dyDescent="0.2">
      <c r="A41" s="134"/>
      <c r="B41" s="137"/>
      <c r="C41" s="20" t="s">
        <v>24</v>
      </c>
      <c r="D41" s="20" t="s">
        <v>262</v>
      </c>
      <c r="E41" s="40">
        <f t="shared" si="2"/>
        <v>0</v>
      </c>
      <c r="F41" s="40">
        <f t="shared" si="3"/>
        <v>1</v>
      </c>
      <c r="G41" s="40">
        <v>0</v>
      </c>
      <c r="H41" s="17" t="s">
        <v>257</v>
      </c>
      <c r="I41" s="17" t="s">
        <v>247</v>
      </c>
      <c r="J41" s="8" t="s">
        <v>25</v>
      </c>
      <c r="K41" s="6" t="s">
        <v>268</v>
      </c>
      <c r="L41" s="6" t="s">
        <v>271</v>
      </c>
      <c r="M41" s="6" t="s">
        <v>236</v>
      </c>
      <c r="N41" s="9">
        <v>25</v>
      </c>
      <c r="O41" s="15">
        <f t="shared" si="16"/>
        <v>0.1</v>
      </c>
      <c r="P41" s="12" t="str">
        <f t="shared" si="17"/>
        <v>1</v>
      </c>
      <c r="Q41" s="9">
        <v>2</v>
      </c>
      <c r="R41" s="9">
        <v>2</v>
      </c>
      <c r="S41" s="9">
        <f t="shared" si="12"/>
        <v>1.7999999999999998</v>
      </c>
      <c r="T41" s="12" t="str">
        <f t="shared" si="13"/>
        <v>BAJO</v>
      </c>
      <c r="U41" s="13" t="s">
        <v>68</v>
      </c>
      <c r="V41" s="9" t="s">
        <v>158</v>
      </c>
      <c r="W41" s="13" t="s">
        <v>84</v>
      </c>
      <c r="X41" s="9">
        <v>1</v>
      </c>
      <c r="Y41" s="9">
        <f t="shared" si="14"/>
        <v>1.7999999999999998</v>
      </c>
      <c r="Z41" s="18" t="str">
        <f t="shared" si="15"/>
        <v>ACEPTABLE</v>
      </c>
      <c r="AA41" s="9">
        <v>0</v>
      </c>
      <c r="AB41" s="9">
        <v>1</v>
      </c>
      <c r="AC41" s="9">
        <v>0</v>
      </c>
      <c r="AD41" s="9">
        <v>0</v>
      </c>
      <c r="AE41" s="9">
        <v>0</v>
      </c>
      <c r="AF41" s="9">
        <v>0</v>
      </c>
    </row>
    <row r="42" spans="1:32" ht="61.2" x14ac:dyDescent="0.2">
      <c r="A42" s="134"/>
      <c r="B42" s="137"/>
      <c r="C42" s="20" t="s">
        <v>0</v>
      </c>
      <c r="D42" s="20" t="s">
        <v>249</v>
      </c>
      <c r="E42" s="40">
        <f t="shared" si="2"/>
        <v>0</v>
      </c>
      <c r="F42" s="40">
        <f t="shared" si="3"/>
        <v>1</v>
      </c>
      <c r="G42" s="40">
        <v>0</v>
      </c>
      <c r="H42" s="17" t="s">
        <v>258</v>
      </c>
      <c r="I42" s="17" t="s">
        <v>261</v>
      </c>
      <c r="J42" s="8" t="s">
        <v>25</v>
      </c>
      <c r="K42" s="6" t="s">
        <v>269</v>
      </c>
      <c r="L42" s="6" t="s">
        <v>271</v>
      </c>
      <c r="M42" s="6" t="s">
        <v>236</v>
      </c>
      <c r="N42" s="9">
        <v>1</v>
      </c>
      <c r="O42" s="15">
        <f t="shared" si="16"/>
        <v>4.0000000000000001E-3</v>
      </c>
      <c r="P42" s="12" t="str">
        <f t="shared" si="17"/>
        <v>1</v>
      </c>
      <c r="Q42" s="9">
        <v>2</v>
      </c>
      <c r="R42" s="9">
        <v>2</v>
      </c>
      <c r="S42" s="9">
        <f t="shared" si="12"/>
        <v>1.7999999999999998</v>
      </c>
      <c r="T42" s="12" t="str">
        <f t="shared" si="13"/>
        <v>BAJO</v>
      </c>
      <c r="U42" s="13" t="s">
        <v>68</v>
      </c>
      <c r="V42" s="9" t="s">
        <v>158</v>
      </c>
      <c r="W42" s="13" t="s">
        <v>84</v>
      </c>
      <c r="X42" s="9">
        <v>1</v>
      </c>
      <c r="Y42" s="9">
        <f t="shared" si="14"/>
        <v>1.7999999999999998</v>
      </c>
      <c r="Z42" s="18" t="str">
        <f t="shared" si="15"/>
        <v>ACEPTABLE</v>
      </c>
      <c r="AA42" s="9">
        <v>0</v>
      </c>
      <c r="AB42" s="9">
        <v>1</v>
      </c>
      <c r="AC42" s="9">
        <v>0</v>
      </c>
      <c r="AD42" s="9">
        <v>0</v>
      </c>
      <c r="AE42" s="9">
        <v>0</v>
      </c>
      <c r="AF42" s="9">
        <v>0</v>
      </c>
    </row>
    <row r="43" spans="1:32" ht="60.6" x14ac:dyDescent="0.2">
      <c r="A43" s="134"/>
      <c r="B43" s="137"/>
      <c r="C43" s="20" t="s">
        <v>24</v>
      </c>
      <c r="D43" s="20" t="s">
        <v>262</v>
      </c>
      <c r="E43" s="40">
        <f t="shared" si="2"/>
        <v>0</v>
      </c>
      <c r="F43" s="40">
        <f t="shared" si="3"/>
        <v>1</v>
      </c>
      <c r="G43" s="40">
        <v>0</v>
      </c>
      <c r="H43" s="17" t="s">
        <v>259</v>
      </c>
      <c r="I43" s="17" t="s">
        <v>247</v>
      </c>
      <c r="J43" s="8" t="s">
        <v>25</v>
      </c>
      <c r="K43" s="6" t="s">
        <v>270</v>
      </c>
      <c r="L43" s="6" t="s">
        <v>271</v>
      </c>
      <c r="M43" s="6" t="s">
        <v>236</v>
      </c>
      <c r="N43" s="9">
        <v>25</v>
      </c>
      <c r="O43" s="15">
        <f t="shared" si="16"/>
        <v>0.1</v>
      </c>
      <c r="P43" s="12" t="str">
        <f t="shared" si="17"/>
        <v>1</v>
      </c>
      <c r="Q43" s="9">
        <v>2</v>
      </c>
      <c r="R43" s="9">
        <v>2</v>
      </c>
      <c r="S43" s="9">
        <f t="shared" si="12"/>
        <v>1.7999999999999998</v>
      </c>
      <c r="T43" s="12" t="str">
        <f t="shared" si="13"/>
        <v>BAJO</v>
      </c>
      <c r="U43" s="13" t="s">
        <v>68</v>
      </c>
      <c r="V43" s="9" t="s">
        <v>158</v>
      </c>
      <c r="W43" s="13" t="s">
        <v>84</v>
      </c>
      <c r="X43" s="9">
        <v>1</v>
      </c>
      <c r="Y43" s="9">
        <f t="shared" si="14"/>
        <v>1.7999999999999998</v>
      </c>
      <c r="Z43" s="18" t="str">
        <f t="shared" si="15"/>
        <v>ACEPTABLE</v>
      </c>
      <c r="AA43" s="9">
        <v>0</v>
      </c>
      <c r="AB43" s="9">
        <v>1</v>
      </c>
      <c r="AC43" s="9">
        <v>0</v>
      </c>
      <c r="AD43" s="9">
        <v>0</v>
      </c>
      <c r="AE43" s="9">
        <v>0</v>
      </c>
      <c r="AF43" s="9">
        <v>0</v>
      </c>
    </row>
    <row r="44" spans="1:32" x14ac:dyDescent="0.2">
      <c r="V44" s="7"/>
    </row>
    <row r="45" spans="1:32" x14ac:dyDescent="0.2">
      <c r="V45" s="7"/>
    </row>
    <row r="46" spans="1:32" x14ac:dyDescent="0.2">
      <c r="V46" s="7"/>
    </row>
    <row r="47" spans="1:32" x14ac:dyDescent="0.2">
      <c r="V47" s="7"/>
    </row>
    <row r="48" spans="1:32" x14ac:dyDescent="0.2">
      <c r="V48" s="7"/>
    </row>
    <row r="49" spans="22:22" x14ac:dyDescent="0.2">
      <c r="V49" s="7"/>
    </row>
  </sheetData>
  <mergeCells count="48">
    <mergeCell ref="AD7:AD8"/>
    <mergeCell ref="R7:R8"/>
    <mergeCell ref="AE7:AE8"/>
    <mergeCell ref="AF7:AF8"/>
    <mergeCell ref="W7:W8"/>
    <mergeCell ref="X7:X8"/>
    <mergeCell ref="Y7:Y8"/>
    <mergeCell ref="AA7:AA8"/>
    <mergeCell ref="AB7:AB8"/>
    <mergeCell ref="AC7:AC8"/>
    <mergeCell ref="AA5:AF6"/>
    <mergeCell ref="U6:Y6"/>
    <mergeCell ref="J6:M6"/>
    <mergeCell ref="B6:B8"/>
    <mergeCell ref="D6:D8"/>
    <mergeCell ref="N7:P7"/>
    <mergeCell ref="U7:V7"/>
    <mergeCell ref="M7:M8"/>
    <mergeCell ref="Z6:Z8"/>
    <mergeCell ref="H6:I6"/>
    <mergeCell ref="F7:F8"/>
    <mergeCell ref="G7:G8"/>
    <mergeCell ref="H5:T5"/>
    <mergeCell ref="S7:S8"/>
    <mergeCell ref="U5:Z5"/>
    <mergeCell ref="Q7:Q8"/>
    <mergeCell ref="AA1:AC1"/>
    <mergeCell ref="AD1:AF1"/>
    <mergeCell ref="B2:Z3"/>
    <mergeCell ref="AA2:AC2"/>
    <mergeCell ref="AD2:AF2"/>
    <mergeCell ref="AA3:AC3"/>
    <mergeCell ref="AD3:AF3"/>
    <mergeCell ref="A9:A43"/>
    <mergeCell ref="A1:A3"/>
    <mergeCell ref="E6:G6"/>
    <mergeCell ref="A5:G5"/>
    <mergeCell ref="E7:E8"/>
    <mergeCell ref="B1:Z1"/>
    <mergeCell ref="T7:T8"/>
    <mergeCell ref="A6:A8"/>
    <mergeCell ref="C6:C8"/>
    <mergeCell ref="N6:T6"/>
    <mergeCell ref="H7:H8"/>
    <mergeCell ref="I7:I8"/>
    <mergeCell ref="J7:K7"/>
    <mergeCell ref="L7:L8"/>
    <mergeCell ref="B9:B43"/>
  </mergeCells>
  <conditionalFormatting sqref="T9:T43">
    <cfRule type="cellIs" dxfId="145" priority="8" stopIfTrue="1" operator="equal">
      <formula>"ALTO"</formula>
    </cfRule>
    <cfRule type="cellIs" dxfId="144" priority="9" stopIfTrue="1" operator="equal">
      <formula>"MEDIO"</formula>
    </cfRule>
    <cfRule type="cellIs" dxfId="143" priority="10" stopIfTrue="1" operator="equal">
      <formula>"BAJO"</formula>
    </cfRule>
  </conditionalFormatting>
  <conditionalFormatting sqref="P9:P43">
    <cfRule type="cellIs" dxfId="142" priority="4" operator="greaterThan">
      <formula>0</formula>
    </cfRule>
    <cfRule type="cellIs" dxfId="141" priority="5" stopIfTrue="1" operator="equal">
      <formula>"ALTO"</formula>
    </cfRule>
    <cfRule type="cellIs" dxfId="140" priority="6" stopIfTrue="1" operator="equal">
      <formula>"MEDIO"</formula>
    </cfRule>
    <cfRule type="cellIs" dxfId="139" priority="7" stopIfTrue="1" operator="equal">
      <formula>"BAJO"</formula>
    </cfRule>
  </conditionalFormatting>
  <conditionalFormatting sqref="Z9:Z43">
    <cfRule type="cellIs" dxfId="138" priority="1" stopIfTrue="1" operator="equal">
      <formula>"SIGNIFICATIVO"</formula>
    </cfRule>
    <cfRule type="cellIs" dxfId="137" priority="2" stopIfTrue="1" operator="equal">
      <formula>"MODERADO"</formula>
    </cfRule>
    <cfRule type="cellIs" dxfId="136" priority="3" stopIfTrue="1" operator="equal">
      <formula>"ACEPTABLE"</formula>
    </cfRule>
  </conditionalFormatting>
  <pageMargins left="0.7" right="0.7" top="0.75" bottom="0.75" header="0.3" footer="0.3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ECV!$B$4:$B$8</xm:f>
          </x14:formula1>
          <xm:sqref>M1:M1048576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44"/>
  <sheetViews>
    <sheetView zoomScale="110" zoomScaleNormal="110" workbookViewId="0">
      <selection activeCell="D48" sqref="D48"/>
    </sheetView>
  </sheetViews>
  <sheetFormatPr baseColWidth="10" defaultColWidth="11.44140625" defaultRowHeight="10.199999999999999" x14ac:dyDescent="0.2"/>
  <cols>
    <col min="1" max="1" width="21.5546875" style="1" customWidth="1"/>
    <col min="2" max="2" width="17.44140625" style="1" customWidth="1"/>
    <col min="3" max="3" width="16.33203125" style="1" bestFit="1" customWidth="1"/>
    <col min="4" max="4" width="38.88671875" style="1" customWidth="1"/>
    <col min="5" max="7" width="6.6640625" style="2" customWidth="1"/>
    <col min="8" max="8" width="24.5546875" style="1" customWidth="1"/>
    <col min="9" max="9" width="31.44140625" style="1" customWidth="1"/>
    <col min="10" max="10" width="10.33203125" style="1" bestFit="1" customWidth="1"/>
    <col min="11" max="11" width="14.6640625" style="1" customWidth="1"/>
    <col min="12" max="13" width="16.33203125" style="1" customWidth="1"/>
    <col min="14" max="16" width="13.6640625" style="1" customWidth="1"/>
    <col min="17" max="18" width="20" style="1" customWidth="1"/>
    <col min="19" max="19" width="21.109375" style="1" customWidth="1"/>
    <col min="20" max="21" width="15.6640625" style="1" customWidth="1"/>
    <col min="22" max="22" width="16.6640625" style="1" customWidth="1"/>
    <col min="23" max="23" width="8.33203125" style="1" customWidth="1"/>
    <col min="24" max="25" width="6.6640625" style="1" customWidth="1"/>
    <col min="26" max="26" width="8.109375" style="1" customWidth="1"/>
    <col min="27" max="28" width="6.6640625" style="1" customWidth="1"/>
    <col min="29" max="16384" width="11.44140625" style="1"/>
  </cols>
  <sheetData>
    <row r="1" spans="1:32" s="27" customFormat="1" ht="31.5" customHeight="1" x14ac:dyDescent="0.4">
      <c r="A1" s="101"/>
      <c r="B1" s="102" t="s">
        <v>19</v>
      </c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4"/>
      <c r="AA1" s="115" t="s">
        <v>15</v>
      </c>
      <c r="AB1" s="115"/>
      <c r="AC1" s="105"/>
      <c r="AD1" s="107" t="s">
        <v>139</v>
      </c>
      <c r="AE1" s="107"/>
      <c r="AF1" s="107"/>
    </row>
    <row r="2" spans="1:32" s="27" customFormat="1" ht="21.75" customHeight="1" x14ac:dyDescent="0.25">
      <c r="A2" s="101"/>
      <c r="B2" s="108" t="s">
        <v>16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10"/>
      <c r="AA2" s="115" t="s">
        <v>87</v>
      </c>
      <c r="AB2" s="115"/>
      <c r="AC2" s="105"/>
      <c r="AD2" s="116">
        <v>1</v>
      </c>
      <c r="AE2" s="117"/>
      <c r="AF2" s="118"/>
    </row>
    <row r="3" spans="1:32" s="27" customFormat="1" ht="25.5" customHeight="1" x14ac:dyDescent="0.25">
      <c r="A3" s="101"/>
      <c r="B3" s="111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3"/>
      <c r="AA3" s="115" t="s">
        <v>17</v>
      </c>
      <c r="AB3" s="115"/>
      <c r="AC3" s="105"/>
      <c r="AD3" s="119" t="s">
        <v>18</v>
      </c>
      <c r="AE3" s="119"/>
      <c r="AF3" s="119"/>
    </row>
    <row r="4" spans="1:32" s="27" customFormat="1" ht="9" customHeight="1" x14ac:dyDescent="0.25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11"/>
      <c r="P4" s="11"/>
      <c r="Q4" s="3"/>
      <c r="R4" s="5"/>
      <c r="S4" s="5"/>
    </row>
    <row r="5" spans="1:32" s="33" customFormat="1" ht="30" customHeight="1" x14ac:dyDescent="0.2">
      <c r="A5" s="99" t="s">
        <v>20</v>
      </c>
      <c r="B5" s="99"/>
      <c r="C5" s="99"/>
      <c r="D5" s="99"/>
      <c r="E5" s="99"/>
      <c r="F5" s="99"/>
      <c r="G5" s="99"/>
      <c r="H5" s="99" t="s">
        <v>14</v>
      </c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 t="s">
        <v>1</v>
      </c>
      <c r="V5" s="99"/>
      <c r="W5" s="99"/>
      <c r="X5" s="99"/>
      <c r="Y5" s="99"/>
      <c r="Z5" s="99"/>
      <c r="AA5" s="92" t="s">
        <v>217</v>
      </c>
      <c r="AB5" s="92"/>
      <c r="AC5" s="92"/>
      <c r="AD5" s="92"/>
      <c r="AE5" s="92"/>
      <c r="AF5" s="92"/>
    </row>
    <row r="6" spans="1:32" s="33" customFormat="1" ht="30" customHeight="1" x14ac:dyDescent="0.2">
      <c r="A6" s="92" t="s">
        <v>117</v>
      </c>
      <c r="B6" s="92" t="s">
        <v>118</v>
      </c>
      <c r="C6" s="92" t="s">
        <v>8</v>
      </c>
      <c r="D6" s="92" t="s">
        <v>9</v>
      </c>
      <c r="E6" s="92" t="s">
        <v>10</v>
      </c>
      <c r="F6" s="92"/>
      <c r="G6" s="92"/>
      <c r="H6" s="92" t="s">
        <v>179</v>
      </c>
      <c r="I6" s="92"/>
      <c r="J6" s="95" t="s">
        <v>180</v>
      </c>
      <c r="K6" s="96"/>
      <c r="L6" s="96"/>
      <c r="M6" s="97"/>
      <c r="N6" s="92" t="s">
        <v>181</v>
      </c>
      <c r="O6" s="92"/>
      <c r="P6" s="92"/>
      <c r="Q6" s="92"/>
      <c r="R6" s="92"/>
      <c r="S6" s="92"/>
      <c r="T6" s="92"/>
      <c r="U6" s="92" t="s">
        <v>182</v>
      </c>
      <c r="V6" s="92"/>
      <c r="W6" s="92"/>
      <c r="X6" s="92"/>
      <c r="Y6" s="92"/>
      <c r="Z6" s="92" t="s">
        <v>197</v>
      </c>
      <c r="AA6" s="92"/>
      <c r="AB6" s="92"/>
      <c r="AC6" s="92"/>
      <c r="AD6" s="92"/>
      <c r="AE6" s="92"/>
      <c r="AF6" s="92"/>
    </row>
    <row r="7" spans="1:32" s="33" customFormat="1" ht="29.25" customHeight="1" x14ac:dyDescent="0.2">
      <c r="A7" s="92"/>
      <c r="B7" s="92"/>
      <c r="C7" s="92"/>
      <c r="D7" s="92"/>
      <c r="E7" s="100" t="s">
        <v>25</v>
      </c>
      <c r="F7" s="100" t="s">
        <v>242</v>
      </c>
      <c r="G7" s="100" t="s">
        <v>2</v>
      </c>
      <c r="H7" s="92" t="s">
        <v>178</v>
      </c>
      <c r="I7" s="92" t="s">
        <v>183</v>
      </c>
      <c r="J7" s="93" t="s">
        <v>184</v>
      </c>
      <c r="K7" s="93"/>
      <c r="L7" s="93" t="s">
        <v>193</v>
      </c>
      <c r="M7" s="138" t="s">
        <v>216</v>
      </c>
      <c r="N7" s="92" t="s">
        <v>186</v>
      </c>
      <c r="O7" s="92"/>
      <c r="P7" s="92"/>
      <c r="Q7" s="92" t="s">
        <v>195</v>
      </c>
      <c r="R7" s="92" t="s">
        <v>215</v>
      </c>
      <c r="S7" s="92" t="s">
        <v>189</v>
      </c>
      <c r="T7" s="92" t="s">
        <v>190</v>
      </c>
      <c r="U7" s="92" t="s">
        <v>191</v>
      </c>
      <c r="V7" s="92"/>
      <c r="W7" s="92" t="s">
        <v>207</v>
      </c>
      <c r="X7" s="92" t="s">
        <v>201</v>
      </c>
      <c r="Y7" s="92" t="s">
        <v>209</v>
      </c>
      <c r="Z7" s="92"/>
      <c r="AA7" s="98" t="s">
        <v>3</v>
      </c>
      <c r="AB7" s="98" t="s">
        <v>4</v>
      </c>
      <c r="AC7" s="98" t="s">
        <v>5</v>
      </c>
      <c r="AD7" s="98" t="s">
        <v>6</v>
      </c>
      <c r="AE7" s="98" t="s">
        <v>21</v>
      </c>
      <c r="AF7" s="98" t="s">
        <v>7</v>
      </c>
    </row>
    <row r="8" spans="1:32" s="33" customFormat="1" ht="51.75" customHeight="1" x14ac:dyDescent="0.2">
      <c r="A8" s="92"/>
      <c r="B8" s="92"/>
      <c r="C8" s="92"/>
      <c r="D8" s="92"/>
      <c r="E8" s="100"/>
      <c r="F8" s="100"/>
      <c r="G8" s="100"/>
      <c r="H8" s="92"/>
      <c r="I8" s="92"/>
      <c r="J8" s="51" t="s">
        <v>46</v>
      </c>
      <c r="K8" s="52" t="s">
        <v>47</v>
      </c>
      <c r="L8" s="93"/>
      <c r="M8" s="139"/>
      <c r="N8" s="53" t="s">
        <v>74</v>
      </c>
      <c r="O8" s="53" t="s">
        <v>75</v>
      </c>
      <c r="P8" s="54" t="s">
        <v>76</v>
      </c>
      <c r="Q8" s="92"/>
      <c r="R8" s="92"/>
      <c r="S8" s="92"/>
      <c r="T8" s="92"/>
      <c r="U8" s="51" t="s">
        <v>30</v>
      </c>
      <c r="V8" s="51" t="s">
        <v>29</v>
      </c>
      <c r="W8" s="92"/>
      <c r="X8" s="92"/>
      <c r="Y8" s="92"/>
      <c r="Z8" s="92"/>
      <c r="AA8" s="98"/>
      <c r="AB8" s="98"/>
      <c r="AC8" s="98"/>
      <c r="AD8" s="98"/>
      <c r="AE8" s="98"/>
      <c r="AF8" s="98"/>
    </row>
    <row r="9" spans="1:32" ht="61.2" customHeight="1" x14ac:dyDescent="0.2">
      <c r="A9" s="134" t="s">
        <v>126</v>
      </c>
      <c r="B9" s="137" t="s">
        <v>131</v>
      </c>
      <c r="C9" s="20" t="s">
        <v>0</v>
      </c>
      <c r="D9" s="20" t="s">
        <v>164</v>
      </c>
      <c r="E9" s="40">
        <f>IF(N9&gt;200,1,0)</f>
        <v>1</v>
      </c>
      <c r="F9" s="40">
        <f>IF(N9&lt;200,1,0)</f>
        <v>0</v>
      </c>
      <c r="G9" s="40">
        <v>0</v>
      </c>
      <c r="H9" s="17" t="s">
        <v>31</v>
      </c>
      <c r="I9" s="17" t="s">
        <v>42</v>
      </c>
      <c r="J9" s="8" t="s">
        <v>25</v>
      </c>
      <c r="K9" s="6" t="s">
        <v>35</v>
      </c>
      <c r="L9" s="6" t="s">
        <v>35</v>
      </c>
      <c r="M9" s="6" t="s">
        <v>239</v>
      </c>
      <c r="N9" s="9">
        <v>250</v>
      </c>
      <c r="O9" s="15">
        <f>+N9/250</f>
        <v>1</v>
      </c>
      <c r="P9" s="12" t="str">
        <f>IF(O9&lt;=0.15,"1",IF(AND(O9&gt;0.15,O9&lt;0.3),"2",IF(AND(O9&gt;=0.3),"3")))</f>
        <v>3</v>
      </c>
      <c r="Q9" s="9">
        <v>2</v>
      </c>
      <c r="R9" s="9">
        <v>1</v>
      </c>
      <c r="S9" s="9">
        <f t="shared" ref="S9:S44" si="0">+(P9*0.2)+(Q9*0.5)+(R9*0.3)</f>
        <v>1.9000000000000001</v>
      </c>
      <c r="T9" s="12" t="str">
        <f t="shared" ref="T9:T28" si="1">IF(S9&lt;=2,"BAJO",IF(AND(S9&gt;2,S9&lt;2.5),"MEDIO",IF(AND(S9&gt;=2.5),"ALTO")))</f>
        <v>BAJO</v>
      </c>
      <c r="U9" s="13" t="s">
        <v>53</v>
      </c>
      <c r="V9" s="9" t="s">
        <v>158</v>
      </c>
      <c r="W9" s="13" t="s">
        <v>54</v>
      </c>
      <c r="X9" s="9">
        <v>1</v>
      </c>
      <c r="Y9" s="9">
        <f>+X9*S9</f>
        <v>1.9000000000000001</v>
      </c>
      <c r="Z9" s="18" t="str">
        <f>IF(Y9&lt;=3,"ACEPTABLE",IF(AND(Y9&gt;3,Y9&lt;6),"MODERADO",IF(AND(Y9&gt;=6),"SIGNIFICATIVO")))</f>
        <v>ACEPTABLE</v>
      </c>
      <c r="AA9" s="9">
        <v>0</v>
      </c>
      <c r="AB9" s="9">
        <v>1</v>
      </c>
      <c r="AC9" s="9">
        <v>0</v>
      </c>
      <c r="AD9" s="9">
        <v>0</v>
      </c>
      <c r="AE9" s="9">
        <v>1</v>
      </c>
      <c r="AF9" s="9">
        <v>1</v>
      </c>
    </row>
    <row r="10" spans="1:32" ht="71.400000000000006" customHeight="1" x14ac:dyDescent="0.2">
      <c r="A10" s="134"/>
      <c r="B10" s="137"/>
      <c r="C10" s="20" t="s">
        <v>0</v>
      </c>
      <c r="D10" s="20" t="s">
        <v>164</v>
      </c>
      <c r="E10" s="40">
        <f t="shared" ref="E10:E44" si="2">IF(N10&gt;200,1,0)</f>
        <v>0</v>
      </c>
      <c r="F10" s="40">
        <f t="shared" ref="F10:F44" si="3">IF(N10&lt;200,1,0)</f>
        <v>1</v>
      </c>
      <c r="G10" s="40">
        <v>0</v>
      </c>
      <c r="H10" s="17" t="s">
        <v>31</v>
      </c>
      <c r="I10" s="17" t="s">
        <v>42</v>
      </c>
      <c r="J10" s="8" t="s">
        <v>25</v>
      </c>
      <c r="K10" s="6" t="s">
        <v>43</v>
      </c>
      <c r="L10" s="6" t="s">
        <v>69</v>
      </c>
      <c r="M10" s="6" t="s">
        <v>226</v>
      </c>
      <c r="N10" s="9">
        <v>3</v>
      </c>
      <c r="O10" s="15">
        <f t="shared" ref="O10:O34" si="4">+N10/250</f>
        <v>1.2E-2</v>
      </c>
      <c r="P10" s="12" t="str">
        <f t="shared" ref="P10:P34" si="5">IF(O10&lt;=0.15,"1",IF(AND(O10&gt;0.15,O10&lt;0.3),"2",IF(AND(O10&gt;=0.3),"3")))</f>
        <v>1</v>
      </c>
      <c r="Q10" s="9">
        <v>2</v>
      </c>
      <c r="R10" s="9">
        <v>2</v>
      </c>
      <c r="S10" s="9">
        <f t="shared" si="0"/>
        <v>1.7999999999999998</v>
      </c>
      <c r="T10" s="12" t="str">
        <f t="shared" si="1"/>
        <v>BAJO</v>
      </c>
      <c r="U10" s="13" t="s">
        <v>92</v>
      </c>
      <c r="V10" s="9" t="s">
        <v>158</v>
      </c>
      <c r="W10" s="13" t="s">
        <v>55</v>
      </c>
      <c r="X10" s="9">
        <v>1</v>
      </c>
      <c r="Y10" s="9">
        <f t="shared" ref="Y10:Y44" si="6">+X10*S10</f>
        <v>1.7999999999999998</v>
      </c>
      <c r="Z10" s="18" t="str">
        <f t="shared" ref="Z10:Z28" si="7">IF(Y10&lt;=3,"ACEPTABLE",IF(AND(Y10&gt;3,Y10&lt;6),"MODERADO",IF(AND(Y10&gt;=6),"SIGNIFICATIVO")))</f>
        <v>ACEPTABLE</v>
      </c>
      <c r="AA10" s="9">
        <v>0</v>
      </c>
      <c r="AB10" s="9">
        <v>1</v>
      </c>
      <c r="AC10" s="9">
        <v>0</v>
      </c>
      <c r="AD10" s="9">
        <v>1</v>
      </c>
      <c r="AE10" s="9">
        <v>1</v>
      </c>
      <c r="AF10" s="9">
        <v>1</v>
      </c>
    </row>
    <row r="11" spans="1:32" ht="60.6" x14ac:dyDescent="0.2">
      <c r="A11" s="134"/>
      <c r="B11" s="137"/>
      <c r="C11" s="20" t="s">
        <v>0</v>
      </c>
      <c r="D11" s="20" t="s">
        <v>164</v>
      </c>
      <c r="E11" s="40">
        <f t="shared" si="2"/>
        <v>1</v>
      </c>
      <c r="F11" s="40">
        <f t="shared" si="3"/>
        <v>0</v>
      </c>
      <c r="G11" s="40">
        <v>0</v>
      </c>
      <c r="H11" s="17" t="s">
        <v>31</v>
      </c>
      <c r="I11" s="17" t="s">
        <v>41</v>
      </c>
      <c r="J11" s="8" t="s">
        <v>25</v>
      </c>
      <c r="K11" s="6" t="s">
        <v>99</v>
      </c>
      <c r="L11" s="6" t="s">
        <v>106</v>
      </c>
      <c r="M11" s="6" t="s">
        <v>226</v>
      </c>
      <c r="N11" s="9">
        <v>250</v>
      </c>
      <c r="O11" s="15">
        <f t="shared" si="4"/>
        <v>1</v>
      </c>
      <c r="P11" s="12" t="str">
        <f t="shared" si="5"/>
        <v>3</v>
      </c>
      <c r="Q11" s="9">
        <v>1</v>
      </c>
      <c r="R11" s="9">
        <v>1</v>
      </c>
      <c r="S11" s="9">
        <f t="shared" si="0"/>
        <v>1.4000000000000001</v>
      </c>
      <c r="T11" s="12" t="str">
        <f t="shared" si="1"/>
        <v>BAJO</v>
      </c>
      <c r="U11" s="13" t="s">
        <v>100</v>
      </c>
      <c r="V11" s="9" t="s">
        <v>158</v>
      </c>
      <c r="W11" s="13" t="s">
        <v>97</v>
      </c>
      <c r="X11" s="9">
        <v>2</v>
      </c>
      <c r="Y11" s="9">
        <f t="shared" si="6"/>
        <v>2.8000000000000003</v>
      </c>
      <c r="Z11" s="18" t="str">
        <f t="shared" si="7"/>
        <v>ACEPTABLE</v>
      </c>
      <c r="AA11" s="9">
        <v>0</v>
      </c>
      <c r="AB11" s="9">
        <v>1</v>
      </c>
      <c r="AC11" s="9">
        <v>1</v>
      </c>
      <c r="AD11" s="9">
        <v>1</v>
      </c>
      <c r="AE11" s="9">
        <v>1</v>
      </c>
      <c r="AF11" s="9">
        <v>1</v>
      </c>
    </row>
    <row r="12" spans="1:32" ht="91.8" x14ac:dyDescent="0.2">
      <c r="A12" s="134"/>
      <c r="B12" s="137"/>
      <c r="C12" s="20" t="s">
        <v>0</v>
      </c>
      <c r="D12" s="20" t="s">
        <v>164</v>
      </c>
      <c r="E12" s="40">
        <f t="shared" si="2"/>
        <v>1</v>
      </c>
      <c r="F12" s="40">
        <f t="shared" si="3"/>
        <v>0</v>
      </c>
      <c r="G12" s="40">
        <v>0</v>
      </c>
      <c r="H12" s="17" t="s">
        <v>33</v>
      </c>
      <c r="I12" s="17" t="s">
        <v>56</v>
      </c>
      <c r="J12" s="8" t="s">
        <v>25</v>
      </c>
      <c r="K12" s="6" t="s">
        <v>39</v>
      </c>
      <c r="L12" s="6" t="s">
        <v>49</v>
      </c>
      <c r="M12" s="6" t="s">
        <v>226</v>
      </c>
      <c r="N12" s="9">
        <v>250</v>
      </c>
      <c r="O12" s="15">
        <f t="shared" si="4"/>
        <v>1</v>
      </c>
      <c r="P12" s="12" t="str">
        <f t="shared" si="5"/>
        <v>3</v>
      </c>
      <c r="Q12" s="9">
        <v>1</v>
      </c>
      <c r="R12" s="9">
        <v>1</v>
      </c>
      <c r="S12" s="9">
        <f t="shared" si="0"/>
        <v>1.4000000000000001</v>
      </c>
      <c r="T12" s="12" t="str">
        <f t="shared" si="1"/>
        <v>BAJO</v>
      </c>
      <c r="U12" s="13" t="s">
        <v>22</v>
      </c>
      <c r="V12" s="9" t="s">
        <v>158</v>
      </c>
      <c r="W12" s="13" t="s">
        <v>86</v>
      </c>
      <c r="X12" s="9">
        <v>1</v>
      </c>
      <c r="Y12" s="9">
        <f t="shared" si="6"/>
        <v>1.4000000000000001</v>
      </c>
      <c r="Z12" s="18" t="str">
        <f t="shared" si="7"/>
        <v>ACEPTABLE</v>
      </c>
      <c r="AA12" s="9">
        <v>0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</row>
    <row r="13" spans="1:32" ht="61.2" x14ac:dyDescent="0.2">
      <c r="A13" s="134"/>
      <c r="B13" s="137"/>
      <c r="C13" s="20" t="s">
        <v>0</v>
      </c>
      <c r="D13" s="20" t="s">
        <v>164</v>
      </c>
      <c r="E13" s="40">
        <f t="shared" si="2"/>
        <v>0</v>
      </c>
      <c r="F13" s="40">
        <f t="shared" si="3"/>
        <v>1</v>
      </c>
      <c r="G13" s="40">
        <v>0</v>
      </c>
      <c r="H13" s="17" t="s">
        <v>33</v>
      </c>
      <c r="I13" s="17" t="s">
        <v>57</v>
      </c>
      <c r="J13" s="8" t="s">
        <v>25</v>
      </c>
      <c r="K13" s="6" t="s">
        <v>37</v>
      </c>
      <c r="L13" s="6" t="s">
        <v>48</v>
      </c>
      <c r="M13" s="6" t="s">
        <v>239</v>
      </c>
      <c r="N13" s="9">
        <v>12</v>
      </c>
      <c r="O13" s="15">
        <f t="shared" si="4"/>
        <v>4.8000000000000001E-2</v>
      </c>
      <c r="P13" s="12" t="str">
        <f t="shared" si="5"/>
        <v>1</v>
      </c>
      <c r="Q13" s="9">
        <v>2</v>
      </c>
      <c r="R13" s="9">
        <v>2</v>
      </c>
      <c r="S13" s="9">
        <f t="shared" si="0"/>
        <v>1.7999999999999998</v>
      </c>
      <c r="T13" s="12" t="str">
        <f t="shared" si="1"/>
        <v>BAJO</v>
      </c>
      <c r="U13" s="13" t="s">
        <v>93</v>
      </c>
      <c r="V13" s="9" t="s">
        <v>158</v>
      </c>
      <c r="W13" s="13" t="s">
        <v>54</v>
      </c>
      <c r="X13" s="9">
        <v>1</v>
      </c>
      <c r="Y13" s="9">
        <f t="shared" si="6"/>
        <v>1.7999999999999998</v>
      </c>
      <c r="Z13" s="18" t="str">
        <f t="shared" si="7"/>
        <v>ACEPTABLE</v>
      </c>
      <c r="AA13" s="9">
        <v>0</v>
      </c>
      <c r="AB13" s="9">
        <v>1</v>
      </c>
      <c r="AC13" s="9">
        <v>0</v>
      </c>
      <c r="AD13" s="9">
        <v>1</v>
      </c>
      <c r="AE13" s="9">
        <v>1</v>
      </c>
      <c r="AF13" s="9">
        <v>1</v>
      </c>
    </row>
    <row r="14" spans="1:32" ht="71.400000000000006" customHeight="1" x14ac:dyDescent="0.2">
      <c r="A14" s="134"/>
      <c r="B14" s="137"/>
      <c r="C14" s="20" t="s">
        <v>0</v>
      </c>
      <c r="D14" s="20" t="s">
        <v>164</v>
      </c>
      <c r="E14" s="40">
        <f t="shared" si="2"/>
        <v>0</v>
      </c>
      <c r="F14" s="40">
        <f t="shared" si="3"/>
        <v>1</v>
      </c>
      <c r="G14" s="40">
        <v>0</v>
      </c>
      <c r="H14" s="17" t="s">
        <v>32</v>
      </c>
      <c r="I14" s="17" t="s">
        <v>58</v>
      </c>
      <c r="J14" s="8" t="s">
        <v>25</v>
      </c>
      <c r="K14" s="6" t="s">
        <v>37</v>
      </c>
      <c r="L14" s="6" t="s">
        <v>69</v>
      </c>
      <c r="M14" s="6" t="s">
        <v>240</v>
      </c>
      <c r="N14" s="9">
        <v>3</v>
      </c>
      <c r="O14" s="15">
        <f t="shared" si="4"/>
        <v>1.2E-2</v>
      </c>
      <c r="P14" s="12" t="str">
        <f t="shared" si="5"/>
        <v>1</v>
      </c>
      <c r="Q14" s="9">
        <v>2</v>
      </c>
      <c r="R14" s="9">
        <v>2</v>
      </c>
      <c r="S14" s="9">
        <f t="shared" si="0"/>
        <v>1.7999999999999998</v>
      </c>
      <c r="T14" s="12" t="str">
        <f t="shared" si="1"/>
        <v>BAJO</v>
      </c>
      <c r="U14" s="13" t="s">
        <v>92</v>
      </c>
      <c r="V14" s="9" t="s">
        <v>158</v>
      </c>
      <c r="W14" s="13" t="s">
        <v>55</v>
      </c>
      <c r="X14" s="9">
        <v>1</v>
      </c>
      <c r="Y14" s="9">
        <f t="shared" si="6"/>
        <v>1.7999999999999998</v>
      </c>
      <c r="Z14" s="18" t="str">
        <f t="shared" si="7"/>
        <v>ACEPTABLE</v>
      </c>
      <c r="AA14" s="9">
        <v>0</v>
      </c>
      <c r="AB14" s="9">
        <v>1</v>
      </c>
      <c r="AC14" s="9">
        <v>1</v>
      </c>
      <c r="AD14" s="9">
        <v>1</v>
      </c>
      <c r="AE14" s="9">
        <v>1</v>
      </c>
      <c r="AF14" s="9">
        <v>1</v>
      </c>
    </row>
    <row r="15" spans="1:32" ht="61.2" x14ac:dyDescent="0.2">
      <c r="A15" s="134"/>
      <c r="B15" s="137"/>
      <c r="C15" s="20" t="s">
        <v>0</v>
      </c>
      <c r="D15" s="20" t="s">
        <v>164</v>
      </c>
      <c r="E15" s="40">
        <f t="shared" si="2"/>
        <v>1</v>
      </c>
      <c r="F15" s="40">
        <f t="shared" si="3"/>
        <v>0</v>
      </c>
      <c r="G15" s="40">
        <v>0</v>
      </c>
      <c r="H15" s="17" t="s">
        <v>61</v>
      </c>
      <c r="I15" s="17" t="s">
        <v>62</v>
      </c>
      <c r="J15" s="8" t="s">
        <v>25</v>
      </c>
      <c r="K15" s="6" t="s">
        <v>129</v>
      </c>
      <c r="L15" s="6" t="s">
        <v>106</v>
      </c>
      <c r="M15" s="6" t="s">
        <v>226</v>
      </c>
      <c r="N15" s="9">
        <v>250</v>
      </c>
      <c r="O15" s="15">
        <f t="shared" si="4"/>
        <v>1</v>
      </c>
      <c r="P15" s="12" t="str">
        <f t="shared" si="5"/>
        <v>3</v>
      </c>
      <c r="Q15" s="9">
        <v>2</v>
      </c>
      <c r="R15" s="9">
        <v>1</v>
      </c>
      <c r="S15" s="9">
        <f t="shared" si="0"/>
        <v>1.9000000000000001</v>
      </c>
      <c r="T15" s="12" t="str">
        <f t="shared" si="1"/>
        <v>BAJO</v>
      </c>
      <c r="U15" s="13" t="s">
        <v>59</v>
      </c>
      <c r="V15" s="9" t="s">
        <v>158</v>
      </c>
      <c r="W15" s="13" t="s">
        <v>79</v>
      </c>
      <c r="X15" s="9">
        <v>1</v>
      </c>
      <c r="Y15" s="9">
        <f t="shared" si="6"/>
        <v>1.9000000000000001</v>
      </c>
      <c r="Z15" s="18" t="str">
        <f t="shared" si="7"/>
        <v>ACEPTABLE</v>
      </c>
      <c r="AA15" s="9">
        <v>0</v>
      </c>
      <c r="AB15" s="9">
        <v>1</v>
      </c>
      <c r="AC15" s="9">
        <v>0</v>
      </c>
      <c r="AD15" s="9">
        <v>0</v>
      </c>
      <c r="AE15" s="9">
        <v>1</v>
      </c>
      <c r="AF15" s="9">
        <v>1</v>
      </c>
    </row>
    <row r="16" spans="1:32" ht="60.6" x14ac:dyDescent="0.2">
      <c r="A16" s="134"/>
      <c r="B16" s="137"/>
      <c r="C16" s="20" t="s">
        <v>0</v>
      </c>
      <c r="D16" s="20" t="s">
        <v>164</v>
      </c>
      <c r="E16" s="40">
        <f t="shared" si="2"/>
        <v>1</v>
      </c>
      <c r="F16" s="40">
        <f t="shared" si="3"/>
        <v>0</v>
      </c>
      <c r="G16" s="40">
        <v>0</v>
      </c>
      <c r="H16" s="17" t="s">
        <v>61</v>
      </c>
      <c r="I16" s="17" t="s">
        <v>88</v>
      </c>
      <c r="J16" s="8" t="s">
        <v>25</v>
      </c>
      <c r="K16" s="6" t="s">
        <v>64</v>
      </c>
      <c r="L16" s="6" t="s">
        <v>65</v>
      </c>
      <c r="M16" s="6" t="s">
        <v>226</v>
      </c>
      <c r="N16" s="9">
        <v>250</v>
      </c>
      <c r="O16" s="15">
        <f t="shared" si="4"/>
        <v>1</v>
      </c>
      <c r="P16" s="12" t="str">
        <f t="shared" si="5"/>
        <v>3</v>
      </c>
      <c r="Q16" s="9">
        <v>1</v>
      </c>
      <c r="R16" s="9">
        <v>1</v>
      </c>
      <c r="S16" s="9">
        <f t="shared" si="0"/>
        <v>1.4000000000000001</v>
      </c>
      <c r="T16" s="12" t="str">
        <f t="shared" si="1"/>
        <v>BAJO</v>
      </c>
      <c r="U16" s="13" t="s">
        <v>89</v>
      </c>
      <c r="V16" s="9" t="s">
        <v>158</v>
      </c>
      <c r="W16" s="13" t="s">
        <v>84</v>
      </c>
      <c r="X16" s="9">
        <v>1</v>
      </c>
      <c r="Y16" s="9">
        <f t="shared" si="6"/>
        <v>1.4000000000000001</v>
      </c>
      <c r="Z16" s="18" t="str">
        <f>IF(Y16&lt;=2,"ACEPTABLE",IF(AND(Y16&gt;2,Y16&lt;6),"MODERADO",IF(AND(Y16&gt;=6),"SIGNIFICATIVO")))</f>
        <v>ACEPTABLE</v>
      </c>
      <c r="AA16" s="9">
        <v>0</v>
      </c>
      <c r="AB16" s="9">
        <v>1</v>
      </c>
      <c r="AC16" s="9">
        <v>0</v>
      </c>
      <c r="AD16" s="9">
        <v>0</v>
      </c>
      <c r="AE16" s="9">
        <v>0</v>
      </c>
      <c r="AF16" s="9">
        <v>1</v>
      </c>
    </row>
    <row r="17" spans="1:32" ht="61.2" x14ac:dyDescent="0.2">
      <c r="A17" s="134"/>
      <c r="B17" s="137"/>
      <c r="C17" s="20" t="s">
        <v>0</v>
      </c>
      <c r="D17" s="20" t="s">
        <v>164</v>
      </c>
      <c r="E17" s="40">
        <f t="shared" si="2"/>
        <v>0</v>
      </c>
      <c r="F17" s="40">
        <f t="shared" si="3"/>
        <v>1</v>
      </c>
      <c r="G17" s="40">
        <v>0</v>
      </c>
      <c r="H17" s="17" t="s">
        <v>63</v>
      </c>
      <c r="I17" s="17" t="s">
        <v>45</v>
      </c>
      <c r="J17" s="8" t="s">
        <v>25</v>
      </c>
      <c r="K17" s="6" t="s">
        <v>37</v>
      </c>
      <c r="L17" s="6" t="s">
        <v>98</v>
      </c>
      <c r="M17" s="6" t="s">
        <v>226</v>
      </c>
      <c r="N17" s="9">
        <v>52</v>
      </c>
      <c r="O17" s="15">
        <f t="shared" si="4"/>
        <v>0.20799999999999999</v>
      </c>
      <c r="P17" s="12" t="str">
        <f t="shared" si="5"/>
        <v>2</v>
      </c>
      <c r="Q17" s="9">
        <v>2</v>
      </c>
      <c r="R17" s="9">
        <v>1</v>
      </c>
      <c r="S17" s="9">
        <f t="shared" si="0"/>
        <v>1.7</v>
      </c>
      <c r="T17" s="12" t="str">
        <f t="shared" si="1"/>
        <v>BAJO</v>
      </c>
      <c r="U17" s="13" t="s">
        <v>94</v>
      </c>
      <c r="V17" s="9" t="s">
        <v>158</v>
      </c>
      <c r="W17" s="13" t="s">
        <v>84</v>
      </c>
      <c r="X17" s="9">
        <v>1</v>
      </c>
      <c r="Y17" s="9">
        <f t="shared" si="6"/>
        <v>1.7</v>
      </c>
      <c r="Z17" s="18" t="str">
        <f t="shared" si="7"/>
        <v>ACEPTABLE</v>
      </c>
      <c r="AA17" s="9">
        <v>1</v>
      </c>
      <c r="AB17" s="9">
        <v>1</v>
      </c>
      <c r="AC17" s="9">
        <v>1</v>
      </c>
      <c r="AD17" s="9">
        <v>1</v>
      </c>
      <c r="AE17" s="9">
        <v>1</v>
      </c>
      <c r="AF17" s="9">
        <v>1</v>
      </c>
    </row>
    <row r="18" spans="1:32" ht="61.2" x14ac:dyDescent="0.2">
      <c r="A18" s="134"/>
      <c r="B18" s="137"/>
      <c r="C18" s="20" t="s">
        <v>0</v>
      </c>
      <c r="D18" s="20" t="s">
        <v>164</v>
      </c>
      <c r="E18" s="40">
        <f t="shared" si="2"/>
        <v>1</v>
      </c>
      <c r="F18" s="40">
        <f t="shared" si="3"/>
        <v>0</v>
      </c>
      <c r="G18" s="40">
        <v>0</v>
      </c>
      <c r="H18" s="17" t="s">
        <v>63</v>
      </c>
      <c r="I18" s="17" t="s">
        <v>45</v>
      </c>
      <c r="J18" s="8" t="s">
        <v>25</v>
      </c>
      <c r="K18" s="6" t="s">
        <v>129</v>
      </c>
      <c r="L18" s="6" t="s">
        <v>106</v>
      </c>
      <c r="M18" s="6" t="s">
        <v>226</v>
      </c>
      <c r="N18" s="9">
        <v>250</v>
      </c>
      <c r="O18" s="15">
        <f t="shared" si="4"/>
        <v>1</v>
      </c>
      <c r="P18" s="12" t="str">
        <f t="shared" si="5"/>
        <v>3</v>
      </c>
      <c r="Q18" s="9">
        <v>2</v>
      </c>
      <c r="R18" s="9">
        <v>1</v>
      </c>
      <c r="S18" s="9">
        <f t="shared" si="0"/>
        <v>1.9000000000000001</v>
      </c>
      <c r="T18" s="12" t="str">
        <f t="shared" si="1"/>
        <v>BAJO</v>
      </c>
      <c r="U18" s="13" t="s">
        <v>59</v>
      </c>
      <c r="V18" s="9" t="s">
        <v>158</v>
      </c>
      <c r="W18" s="13" t="s">
        <v>79</v>
      </c>
      <c r="X18" s="9">
        <v>1</v>
      </c>
      <c r="Y18" s="9">
        <f t="shared" si="6"/>
        <v>1.9000000000000001</v>
      </c>
      <c r="Z18" s="18" t="str">
        <f t="shared" si="7"/>
        <v>ACEPTABLE</v>
      </c>
      <c r="AA18" s="9">
        <v>0</v>
      </c>
      <c r="AB18" s="9">
        <v>1</v>
      </c>
      <c r="AC18" s="9">
        <v>0</v>
      </c>
      <c r="AD18" s="9">
        <v>0</v>
      </c>
      <c r="AE18" s="9">
        <v>1</v>
      </c>
      <c r="AF18" s="9">
        <v>1</v>
      </c>
    </row>
    <row r="19" spans="1:32" ht="60.6" x14ac:dyDescent="0.2">
      <c r="A19" s="134"/>
      <c r="B19" s="137"/>
      <c r="C19" s="20" t="s">
        <v>0</v>
      </c>
      <c r="D19" s="20" t="s">
        <v>164</v>
      </c>
      <c r="E19" s="40">
        <f t="shared" si="2"/>
        <v>1</v>
      </c>
      <c r="F19" s="40">
        <f t="shared" si="3"/>
        <v>0</v>
      </c>
      <c r="G19" s="40">
        <v>0</v>
      </c>
      <c r="H19" s="17" t="s">
        <v>63</v>
      </c>
      <c r="I19" s="17" t="s">
        <v>63</v>
      </c>
      <c r="J19" s="8" t="s">
        <v>25</v>
      </c>
      <c r="K19" s="6" t="s">
        <v>66</v>
      </c>
      <c r="L19" s="6" t="s">
        <v>67</v>
      </c>
      <c r="M19" s="6" t="s">
        <v>226</v>
      </c>
      <c r="N19" s="9">
        <v>250</v>
      </c>
      <c r="O19" s="15">
        <f t="shared" si="4"/>
        <v>1</v>
      </c>
      <c r="P19" s="12" t="str">
        <f t="shared" si="5"/>
        <v>3</v>
      </c>
      <c r="Q19" s="9">
        <v>1</v>
      </c>
      <c r="R19" s="9">
        <v>1</v>
      </c>
      <c r="S19" s="9">
        <f t="shared" si="0"/>
        <v>1.4000000000000001</v>
      </c>
      <c r="T19" s="12" t="str">
        <f t="shared" si="1"/>
        <v>BAJO</v>
      </c>
      <c r="U19" s="13" t="s">
        <v>68</v>
      </c>
      <c r="V19" s="9" t="s">
        <v>158</v>
      </c>
      <c r="W19" s="13" t="s">
        <v>84</v>
      </c>
      <c r="X19" s="9">
        <v>1</v>
      </c>
      <c r="Y19" s="9">
        <f t="shared" si="6"/>
        <v>1.4000000000000001</v>
      </c>
      <c r="Z19" s="18" t="str">
        <f t="shared" si="7"/>
        <v>ACEPTABLE</v>
      </c>
      <c r="AA19" s="9">
        <v>0</v>
      </c>
      <c r="AB19" s="9">
        <v>1</v>
      </c>
      <c r="AC19" s="9">
        <v>0</v>
      </c>
      <c r="AD19" s="9">
        <v>0</v>
      </c>
      <c r="AE19" s="9">
        <v>0</v>
      </c>
      <c r="AF19" s="9">
        <v>0</v>
      </c>
    </row>
    <row r="20" spans="1:32" ht="122.4" customHeight="1" x14ac:dyDescent="0.2">
      <c r="A20" s="134"/>
      <c r="B20" s="137"/>
      <c r="C20" s="20" t="s">
        <v>0</v>
      </c>
      <c r="D20" s="20" t="s">
        <v>153</v>
      </c>
      <c r="E20" s="40">
        <f t="shared" si="2"/>
        <v>1</v>
      </c>
      <c r="F20" s="40">
        <f t="shared" si="3"/>
        <v>0</v>
      </c>
      <c r="G20" s="40">
        <v>0</v>
      </c>
      <c r="H20" s="17" t="s">
        <v>244</v>
      </c>
      <c r="I20" s="17" t="s">
        <v>245</v>
      </c>
      <c r="J20" s="8" t="s">
        <v>25</v>
      </c>
      <c r="K20" s="6" t="s">
        <v>66</v>
      </c>
      <c r="L20" s="6" t="s">
        <v>243</v>
      </c>
      <c r="M20" s="6" t="s">
        <v>236</v>
      </c>
      <c r="N20" s="9">
        <v>250</v>
      </c>
      <c r="O20" s="15">
        <f>+N20/250</f>
        <v>1</v>
      </c>
      <c r="P20" s="12" t="str">
        <f>IF(O20&lt;=0.15,"1",IF(AND(O20&gt;0.15,O20&lt;0.3),"2",IF(AND(O20&gt;=0.3),"3")))</f>
        <v>3</v>
      </c>
      <c r="Q20" s="9">
        <v>1</v>
      </c>
      <c r="R20" s="9">
        <v>2</v>
      </c>
      <c r="S20" s="9">
        <f t="shared" si="0"/>
        <v>1.7000000000000002</v>
      </c>
      <c r="T20" s="12" t="str">
        <f t="shared" si="1"/>
        <v>BAJO</v>
      </c>
      <c r="U20" s="13" t="s">
        <v>68</v>
      </c>
      <c r="V20" s="9" t="s">
        <v>158</v>
      </c>
      <c r="W20" s="13" t="s">
        <v>84</v>
      </c>
      <c r="X20" s="9">
        <v>1</v>
      </c>
      <c r="Y20" s="9">
        <f t="shared" si="6"/>
        <v>1.7000000000000002</v>
      </c>
      <c r="Z20" s="18" t="str">
        <f t="shared" si="7"/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0</v>
      </c>
      <c r="AF20" s="9">
        <v>0</v>
      </c>
    </row>
    <row r="21" spans="1:32" ht="71.400000000000006" x14ac:dyDescent="0.2">
      <c r="A21" s="134"/>
      <c r="B21" s="137"/>
      <c r="C21" s="20" t="s">
        <v>24</v>
      </c>
      <c r="D21" s="20" t="s">
        <v>165</v>
      </c>
      <c r="E21" s="40">
        <f t="shared" si="2"/>
        <v>1</v>
      </c>
      <c r="F21" s="40">
        <f t="shared" si="3"/>
        <v>0</v>
      </c>
      <c r="G21" s="40">
        <v>0</v>
      </c>
      <c r="H21" s="17" t="s">
        <v>34</v>
      </c>
      <c r="I21" s="17" t="s">
        <v>96</v>
      </c>
      <c r="J21" s="8" t="s">
        <v>25</v>
      </c>
      <c r="K21" s="6" t="s">
        <v>35</v>
      </c>
      <c r="L21" s="6" t="s">
        <v>50</v>
      </c>
      <c r="M21" s="6" t="s">
        <v>240</v>
      </c>
      <c r="N21" s="9">
        <v>250</v>
      </c>
      <c r="O21" s="15">
        <f t="shared" si="4"/>
        <v>1</v>
      </c>
      <c r="P21" s="12" t="str">
        <f t="shared" si="5"/>
        <v>3</v>
      </c>
      <c r="Q21" s="9">
        <v>2</v>
      </c>
      <c r="R21" s="9">
        <v>1</v>
      </c>
      <c r="S21" s="9">
        <f t="shared" si="0"/>
        <v>1.9000000000000001</v>
      </c>
      <c r="T21" s="12" t="str">
        <f t="shared" si="1"/>
        <v>BAJO</v>
      </c>
      <c r="U21" s="13" t="s">
        <v>95</v>
      </c>
      <c r="V21" s="9" t="s">
        <v>158</v>
      </c>
      <c r="W21" s="13" t="s">
        <v>85</v>
      </c>
      <c r="X21" s="9">
        <v>1</v>
      </c>
      <c r="Y21" s="9">
        <f t="shared" si="6"/>
        <v>1.9000000000000001</v>
      </c>
      <c r="Z21" s="18" t="str">
        <f t="shared" si="7"/>
        <v>ACEPTABLE</v>
      </c>
      <c r="AA21" s="9">
        <v>1</v>
      </c>
      <c r="AB21" s="9">
        <v>1</v>
      </c>
      <c r="AC21" s="9">
        <v>0</v>
      </c>
      <c r="AD21" s="9">
        <v>0</v>
      </c>
      <c r="AE21" s="9">
        <v>1</v>
      </c>
      <c r="AF21" s="9">
        <v>1</v>
      </c>
    </row>
    <row r="22" spans="1:32" ht="71.400000000000006" x14ac:dyDescent="0.2">
      <c r="A22" s="134"/>
      <c r="B22" s="137"/>
      <c r="C22" s="20" t="s">
        <v>24</v>
      </c>
      <c r="D22" s="20" t="s">
        <v>165</v>
      </c>
      <c r="E22" s="40">
        <f t="shared" si="2"/>
        <v>1</v>
      </c>
      <c r="F22" s="40">
        <f t="shared" si="3"/>
        <v>0</v>
      </c>
      <c r="G22" s="40">
        <v>0</v>
      </c>
      <c r="H22" s="17" t="s">
        <v>34</v>
      </c>
      <c r="I22" s="17" t="s">
        <v>36</v>
      </c>
      <c r="J22" s="8" t="s">
        <v>25</v>
      </c>
      <c r="K22" s="6" t="s">
        <v>44</v>
      </c>
      <c r="L22" s="6" t="s">
        <v>51</v>
      </c>
      <c r="M22" s="6" t="s">
        <v>240</v>
      </c>
      <c r="N22" s="9">
        <v>250</v>
      </c>
      <c r="O22" s="15">
        <f t="shared" si="4"/>
        <v>1</v>
      </c>
      <c r="P22" s="12" t="str">
        <f t="shared" si="5"/>
        <v>3</v>
      </c>
      <c r="Q22" s="9">
        <v>2</v>
      </c>
      <c r="R22" s="9">
        <v>2</v>
      </c>
      <c r="S22" s="9">
        <f t="shared" si="0"/>
        <v>2.2000000000000002</v>
      </c>
      <c r="T22" s="12" t="str">
        <f t="shared" si="1"/>
        <v>MEDIO</v>
      </c>
      <c r="U22" s="13" t="s">
        <v>81</v>
      </c>
      <c r="V22" s="9" t="s">
        <v>158</v>
      </c>
      <c r="W22" s="13" t="s">
        <v>83</v>
      </c>
      <c r="X22" s="9">
        <v>1</v>
      </c>
      <c r="Y22" s="9">
        <f t="shared" si="6"/>
        <v>2.2000000000000002</v>
      </c>
      <c r="Z22" s="18" t="str">
        <f t="shared" si="7"/>
        <v>ACEPTABLE</v>
      </c>
      <c r="AA22" s="9">
        <v>1</v>
      </c>
      <c r="AB22" s="9">
        <v>1</v>
      </c>
      <c r="AC22" s="9">
        <v>0</v>
      </c>
      <c r="AD22" s="9">
        <v>0</v>
      </c>
      <c r="AE22" s="9">
        <v>1</v>
      </c>
      <c r="AF22" s="9">
        <v>1</v>
      </c>
    </row>
    <row r="23" spans="1:32" ht="71.400000000000006" customHeight="1" x14ac:dyDescent="0.2">
      <c r="A23" s="134"/>
      <c r="B23" s="137"/>
      <c r="C23" s="20" t="s">
        <v>24</v>
      </c>
      <c r="D23" s="20" t="s">
        <v>165</v>
      </c>
      <c r="E23" s="40">
        <f t="shared" si="2"/>
        <v>0</v>
      </c>
      <c r="F23" s="40">
        <f t="shared" si="3"/>
        <v>1</v>
      </c>
      <c r="G23" s="40">
        <v>0</v>
      </c>
      <c r="H23" s="17" t="s">
        <v>34</v>
      </c>
      <c r="I23" s="17" t="s">
        <v>36</v>
      </c>
      <c r="J23" s="8" t="s">
        <v>25</v>
      </c>
      <c r="K23" s="6" t="s">
        <v>37</v>
      </c>
      <c r="L23" s="6" t="s">
        <v>78</v>
      </c>
      <c r="M23" s="6" t="s">
        <v>240</v>
      </c>
      <c r="N23" s="9">
        <v>1</v>
      </c>
      <c r="O23" s="15">
        <f t="shared" si="4"/>
        <v>4.0000000000000001E-3</v>
      </c>
      <c r="P23" s="12" t="str">
        <f t="shared" si="5"/>
        <v>1</v>
      </c>
      <c r="Q23" s="9">
        <v>2</v>
      </c>
      <c r="R23" s="9">
        <v>2</v>
      </c>
      <c r="S23" s="9">
        <f t="shared" si="0"/>
        <v>1.7999999999999998</v>
      </c>
      <c r="T23" s="12" t="str">
        <f t="shared" si="1"/>
        <v>BAJO</v>
      </c>
      <c r="U23" s="13" t="s">
        <v>92</v>
      </c>
      <c r="V23" s="9" t="s">
        <v>158</v>
      </c>
      <c r="W23" s="13" t="s">
        <v>82</v>
      </c>
      <c r="X23" s="9">
        <v>1</v>
      </c>
      <c r="Y23" s="9">
        <f t="shared" si="6"/>
        <v>1.7999999999999998</v>
      </c>
      <c r="Z23" s="18" t="str">
        <f t="shared" si="7"/>
        <v>ACEPTABLE</v>
      </c>
      <c r="AA23" s="9">
        <v>0</v>
      </c>
      <c r="AB23" s="9">
        <v>1</v>
      </c>
      <c r="AC23" s="9">
        <v>0</v>
      </c>
      <c r="AD23" s="9">
        <v>1</v>
      </c>
      <c r="AE23" s="9">
        <v>1</v>
      </c>
      <c r="AF23" s="9">
        <v>1</v>
      </c>
    </row>
    <row r="24" spans="1:32" ht="71.400000000000006" x14ac:dyDescent="0.2">
      <c r="A24" s="134"/>
      <c r="B24" s="137"/>
      <c r="C24" s="20" t="s">
        <v>24</v>
      </c>
      <c r="D24" s="20" t="s">
        <v>165</v>
      </c>
      <c r="E24" s="40">
        <f t="shared" si="2"/>
        <v>0</v>
      </c>
      <c r="F24" s="40">
        <f t="shared" si="3"/>
        <v>1</v>
      </c>
      <c r="G24" s="40">
        <v>0</v>
      </c>
      <c r="H24" s="17" t="s">
        <v>34</v>
      </c>
      <c r="I24" s="17" t="s">
        <v>36</v>
      </c>
      <c r="J24" s="8" t="s">
        <v>25</v>
      </c>
      <c r="K24" s="6" t="s">
        <v>38</v>
      </c>
      <c r="L24" s="6" t="s">
        <v>52</v>
      </c>
      <c r="M24" s="6" t="s">
        <v>240</v>
      </c>
      <c r="N24" s="9">
        <v>1</v>
      </c>
      <c r="O24" s="15">
        <f t="shared" si="4"/>
        <v>4.0000000000000001E-3</v>
      </c>
      <c r="P24" s="12" t="str">
        <f t="shared" si="5"/>
        <v>1</v>
      </c>
      <c r="Q24" s="9">
        <v>2</v>
      </c>
      <c r="R24" s="9">
        <v>2</v>
      </c>
      <c r="S24" s="9">
        <f t="shared" si="0"/>
        <v>1.7999999999999998</v>
      </c>
      <c r="T24" s="12" t="str">
        <f t="shared" si="1"/>
        <v>BAJO</v>
      </c>
      <c r="U24" s="13" t="s">
        <v>91</v>
      </c>
      <c r="V24" s="9" t="s">
        <v>158</v>
      </c>
      <c r="W24" s="13" t="s">
        <v>82</v>
      </c>
      <c r="X24" s="9">
        <v>1</v>
      </c>
      <c r="Y24" s="9">
        <f t="shared" si="6"/>
        <v>1.7999999999999998</v>
      </c>
      <c r="Z24" s="18" t="str">
        <f t="shared" si="7"/>
        <v>ACEPTABLE</v>
      </c>
      <c r="AA24" s="9">
        <v>0</v>
      </c>
      <c r="AB24" s="9">
        <v>1</v>
      </c>
      <c r="AC24" s="9">
        <v>1</v>
      </c>
      <c r="AD24" s="9">
        <v>1</v>
      </c>
      <c r="AE24" s="9">
        <v>0</v>
      </c>
      <c r="AF24" s="9">
        <v>1</v>
      </c>
    </row>
    <row r="25" spans="1:32" ht="71.400000000000006" x14ac:dyDescent="0.2">
      <c r="A25" s="134"/>
      <c r="B25" s="137"/>
      <c r="C25" s="20" t="s">
        <v>24</v>
      </c>
      <c r="D25" s="20" t="s">
        <v>165</v>
      </c>
      <c r="E25" s="40">
        <f t="shared" si="2"/>
        <v>0</v>
      </c>
      <c r="F25" s="40">
        <f t="shared" si="3"/>
        <v>1</v>
      </c>
      <c r="G25" s="40">
        <v>0</v>
      </c>
      <c r="H25" s="17" t="s">
        <v>34</v>
      </c>
      <c r="I25" s="17" t="s">
        <v>36</v>
      </c>
      <c r="J25" s="8" t="s">
        <v>25</v>
      </c>
      <c r="K25" s="6" t="s">
        <v>40</v>
      </c>
      <c r="L25" s="6" t="s">
        <v>60</v>
      </c>
      <c r="M25" s="6" t="s">
        <v>240</v>
      </c>
      <c r="N25" s="9">
        <v>1</v>
      </c>
      <c r="O25" s="15">
        <f t="shared" si="4"/>
        <v>4.0000000000000001E-3</v>
      </c>
      <c r="P25" s="12" t="str">
        <f t="shared" si="5"/>
        <v>1</v>
      </c>
      <c r="Q25" s="9">
        <v>3</v>
      </c>
      <c r="R25" s="9">
        <v>3</v>
      </c>
      <c r="S25" s="9">
        <f t="shared" si="0"/>
        <v>2.5999999999999996</v>
      </c>
      <c r="T25" s="12" t="str">
        <f t="shared" si="1"/>
        <v>ALTO</v>
      </c>
      <c r="U25" s="13" t="s">
        <v>70</v>
      </c>
      <c r="V25" s="9" t="s">
        <v>158</v>
      </c>
      <c r="W25" s="13" t="s">
        <v>80</v>
      </c>
      <c r="X25" s="9">
        <v>1</v>
      </c>
      <c r="Y25" s="9">
        <f t="shared" si="6"/>
        <v>2.5999999999999996</v>
      </c>
      <c r="Z25" s="18" t="str">
        <f t="shared" si="7"/>
        <v>ACEPTABLE</v>
      </c>
      <c r="AA25" s="9">
        <v>1</v>
      </c>
      <c r="AB25" s="9">
        <v>1</v>
      </c>
      <c r="AC25" s="9">
        <v>0</v>
      </c>
      <c r="AD25" s="9">
        <v>0</v>
      </c>
      <c r="AE25" s="9">
        <v>1</v>
      </c>
      <c r="AF25" s="9">
        <v>1</v>
      </c>
    </row>
    <row r="26" spans="1:32" ht="71.400000000000006" x14ac:dyDescent="0.2">
      <c r="A26" s="134"/>
      <c r="B26" s="137"/>
      <c r="C26" s="20" t="s">
        <v>24</v>
      </c>
      <c r="D26" s="20" t="s">
        <v>165</v>
      </c>
      <c r="E26" s="40">
        <f t="shared" si="2"/>
        <v>0</v>
      </c>
      <c r="F26" s="40">
        <f t="shared" si="3"/>
        <v>1</v>
      </c>
      <c r="G26" s="40">
        <v>0</v>
      </c>
      <c r="H26" s="17" t="s">
        <v>34</v>
      </c>
      <c r="I26" s="17" t="s">
        <v>36</v>
      </c>
      <c r="J26" s="8" t="s">
        <v>25</v>
      </c>
      <c r="K26" s="6" t="s">
        <v>37</v>
      </c>
      <c r="L26" s="6" t="s">
        <v>71</v>
      </c>
      <c r="M26" s="6" t="s">
        <v>240</v>
      </c>
      <c r="N26" s="9">
        <v>2</v>
      </c>
      <c r="O26" s="15">
        <f t="shared" si="4"/>
        <v>8.0000000000000002E-3</v>
      </c>
      <c r="P26" s="12" t="str">
        <f t="shared" si="5"/>
        <v>1</v>
      </c>
      <c r="Q26" s="9">
        <v>1</v>
      </c>
      <c r="R26" s="9">
        <v>1</v>
      </c>
      <c r="S26" s="9">
        <f t="shared" si="0"/>
        <v>1</v>
      </c>
      <c r="T26" s="12" t="str">
        <f t="shared" si="1"/>
        <v>BAJO</v>
      </c>
      <c r="U26" s="13" t="s">
        <v>91</v>
      </c>
      <c r="V26" s="9" t="s">
        <v>158</v>
      </c>
      <c r="W26" s="13" t="s">
        <v>85</v>
      </c>
      <c r="X26" s="9">
        <v>1</v>
      </c>
      <c r="Y26" s="9">
        <f t="shared" si="6"/>
        <v>1</v>
      </c>
      <c r="Z26" s="18" t="str">
        <f t="shared" si="7"/>
        <v>ACEPTABLE</v>
      </c>
      <c r="AA26" s="9">
        <v>0</v>
      </c>
      <c r="AB26" s="9">
        <v>0</v>
      </c>
      <c r="AC26" s="9">
        <v>0</v>
      </c>
      <c r="AD26" s="9">
        <v>0</v>
      </c>
      <c r="AE26" s="9">
        <v>1</v>
      </c>
      <c r="AF26" s="9">
        <v>1</v>
      </c>
    </row>
    <row r="27" spans="1:32" ht="61.2" x14ac:dyDescent="0.2">
      <c r="A27" s="134"/>
      <c r="B27" s="137"/>
      <c r="C27" s="20" t="s">
        <v>24</v>
      </c>
      <c r="D27" s="20" t="s">
        <v>132</v>
      </c>
      <c r="E27" s="40">
        <f t="shared" si="2"/>
        <v>0</v>
      </c>
      <c r="F27" s="40">
        <f t="shared" si="3"/>
        <v>1</v>
      </c>
      <c r="G27" s="40">
        <v>0</v>
      </c>
      <c r="H27" s="17" t="s">
        <v>34</v>
      </c>
      <c r="I27" s="17" t="s">
        <v>36</v>
      </c>
      <c r="J27" s="8" t="s">
        <v>25</v>
      </c>
      <c r="K27" s="6" t="s">
        <v>37</v>
      </c>
      <c r="L27" s="6" t="s">
        <v>72</v>
      </c>
      <c r="M27" s="6" t="s">
        <v>240</v>
      </c>
      <c r="N27" s="9">
        <v>3</v>
      </c>
      <c r="O27" s="15">
        <f t="shared" si="4"/>
        <v>1.2E-2</v>
      </c>
      <c r="P27" s="12" t="str">
        <f t="shared" si="5"/>
        <v>1</v>
      </c>
      <c r="Q27" s="9">
        <v>1</v>
      </c>
      <c r="R27" s="9">
        <v>1</v>
      </c>
      <c r="S27" s="9">
        <f t="shared" si="0"/>
        <v>1</v>
      </c>
      <c r="T27" s="12" t="str">
        <f t="shared" si="1"/>
        <v>BAJO</v>
      </c>
      <c r="U27" s="13" t="s">
        <v>91</v>
      </c>
      <c r="V27" s="9" t="s">
        <v>158</v>
      </c>
      <c r="W27" s="13" t="s">
        <v>85</v>
      </c>
      <c r="X27" s="9">
        <v>1</v>
      </c>
      <c r="Y27" s="9">
        <f t="shared" si="6"/>
        <v>1</v>
      </c>
      <c r="Z27" s="18" t="str">
        <f t="shared" si="7"/>
        <v>ACEPTABLE</v>
      </c>
      <c r="AA27" s="9">
        <v>0</v>
      </c>
      <c r="AB27" s="9">
        <v>0</v>
      </c>
      <c r="AC27" s="9">
        <v>1</v>
      </c>
      <c r="AD27" s="9">
        <v>1</v>
      </c>
      <c r="AE27" s="9">
        <v>0</v>
      </c>
      <c r="AF27" s="9">
        <v>1</v>
      </c>
    </row>
    <row r="28" spans="1:32" ht="71.400000000000006" customHeight="1" x14ac:dyDescent="0.2">
      <c r="A28" s="134"/>
      <c r="B28" s="137"/>
      <c r="C28" s="20" t="s">
        <v>24</v>
      </c>
      <c r="D28" s="20" t="s">
        <v>132</v>
      </c>
      <c r="E28" s="40">
        <f t="shared" si="2"/>
        <v>0</v>
      </c>
      <c r="F28" s="40">
        <f t="shared" si="3"/>
        <v>1</v>
      </c>
      <c r="G28" s="40">
        <v>0</v>
      </c>
      <c r="H28" s="17" t="s">
        <v>34</v>
      </c>
      <c r="I28" s="17" t="s">
        <v>36</v>
      </c>
      <c r="J28" s="8" t="s">
        <v>25</v>
      </c>
      <c r="K28" s="6" t="s">
        <v>38</v>
      </c>
      <c r="L28" s="6" t="s">
        <v>73</v>
      </c>
      <c r="M28" s="6" t="s">
        <v>226</v>
      </c>
      <c r="N28" s="9">
        <v>1</v>
      </c>
      <c r="O28" s="15">
        <f t="shared" si="4"/>
        <v>4.0000000000000001E-3</v>
      </c>
      <c r="P28" s="12" t="str">
        <f t="shared" si="5"/>
        <v>1</v>
      </c>
      <c r="Q28" s="9">
        <v>1</v>
      </c>
      <c r="R28" s="9">
        <v>1</v>
      </c>
      <c r="S28" s="9">
        <f t="shared" si="0"/>
        <v>1</v>
      </c>
      <c r="T28" s="12" t="str">
        <f t="shared" si="1"/>
        <v>BAJO</v>
      </c>
      <c r="U28" s="13" t="s">
        <v>92</v>
      </c>
      <c r="V28" s="9" t="s">
        <v>158</v>
      </c>
      <c r="W28" s="13" t="s">
        <v>85</v>
      </c>
      <c r="X28" s="9">
        <v>1</v>
      </c>
      <c r="Y28" s="9">
        <f t="shared" si="6"/>
        <v>1</v>
      </c>
      <c r="Z28" s="18" t="str">
        <f t="shared" si="7"/>
        <v>ACEPTABLE</v>
      </c>
      <c r="AA28" s="9">
        <v>0</v>
      </c>
      <c r="AB28" s="9">
        <v>0</v>
      </c>
      <c r="AC28" s="9">
        <v>0</v>
      </c>
      <c r="AD28" s="9">
        <v>1</v>
      </c>
      <c r="AE28" s="9">
        <v>1</v>
      </c>
      <c r="AF28" s="9">
        <v>1</v>
      </c>
    </row>
    <row r="29" spans="1:32" ht="61.2" x14ac:dyDescent="0.2">
      <c r="A29" s="134"/>
      <c r="B29" s="137"/>
      <c r="C29" s="20" t="s">
        <v>24</v>
      </c>
      <c r="D29" s="20" t="s">
        <v>132</v>
      </c>
      <c r="E29" s="40">
        <f t="shared" si="2"/>
        <v>1</v>
      </c>
      <c r="F29" s="40">
        <f t="shared" si="3"/>
        <v>0</v>
      </c>
      <c r="G29" s="40">
        <v>0</v>
      </c>
      <c r="H29" s="17" t="s">
        <v>31</v>
      </c>
      <c r="I29" s="17" t="s">
        <v>42</v>
      </c>
      <c r="J29" s="8" t="s">
        <v>25</v>
      </c>
      <c r="K29" s="6" t="s">
        <v>35</v>
      </c>
      <c r="L29" s="6" t="s">
        <v>35</v>
      </c>
      <c r="M29" s="6" t="s">
        <v>226</v>
      </c>
      <c r="N29" s="9">
        <v>250</v>
      </c>
      <c r="O29" s="15">
        <f t="shared" si="4"/>
        <v>1</v>
      </c>
      <c r="P29" s="12" t="str">
        <f t="shared" si="5"/>
        <v>3</v>
      </c>
      <c r="Q29" s="9">
        <v>2</v>
      </c>
      <c r="R29" s="9">
        <v>1</v>
      </c>
      <c r="S29" s="9">
        <f t="shared" si="0"/>
        <v>1.9000000000000001</v>
      </c>
      <c r="T29" s="12" t="str">
        <f>IF(S29&lt;=2,"BAJO",IF(AND(S29&gt;2,S29&lt;2.5),"MEDIO",IF(AND(S29&gt;=2.5),"ALTO")))</f>
        <v>BAJO</v>
      </c>
      <c r="U29" s="13" t="s">
        <v>53</v>
      </c>
      <c r="V29" s="9" t="s">
        <v>158</v>
      </c>
      <c r="W29" s="13" t="s">
        <v>54</v>
      </c>
      <c r="X29" s="9">
        <v>1</v>
      </c>
      <c r="Y29" s="9">
        <f t="shared" si="6"/>
        <v>1.9000000000000001</v>
      </c>
      <c r="Z29" s="18" t="str">
        <f>IF(Y29&lt;=3,"ACEPTABLE",IF(AND(Y29&gt;3,Y29&lt;6),"MODERADO",IF(AND(Y29&gt;=6),"SIGNIFICATIVO")))</f>
        <v>ACEPTABLE</v>
      </c>
      <c r="AA29" s="9">
        <v>0</v>
      </c>
      <c r="AB29" s="9">
        <v>1</v>
      </c>
      <c r="AC29" s="9">
        <v>0</v>
      </c>
      <c r="AD29" s="9">
        <v>0</v>
      </c>
      <c r="AE29" s="9">
        <v>1</v>
      </c>
      <c r="AF29" s="9">
        <v>1</v>
      </c>
    </row>
    <row r="30" spans="1:32" ht="61.2" x14ac:dyDescent="0.2">
      <c r="A30" s="134"/>
      <c r="B30" s="137"/>
      <c r="C30" s="20" t="s">
        <v>24</v>
      </c>
      <c r="D30" s="20" t="s">
        <v>132</v>
      </c>
      <c r="E30" s="40">
        <f t="shared" si="2"/>
        <v>1</v>
      </c>
      <c r="F30" s="40">
        <f t="shared" si="3"/>
        <v>0</v>
      </c>
      <c r="G30" s="40">
        <v>0</v>
      </c>
      <c r="H30" s="17" t="s">
        <v>31</v>
      </c>
      <c r="I30" s="17" t="s">
        <v>41</v>
      </c>
      <c r="J30" s="8" t="s">
        <v>25</v>
      </c>
      <c r="K30" s="6" t="s">
        <v>129</v>
      </c>
      <c r="L30" s="6" t="s">
        <v>106</v>
      </c>
      <c r="M30" s="6" t="s">
        <v>226</v>
      </c>
      <c r="N30" s="9">
        <v>250</v>
      </c>
      <c r="O30" s="15">
        <f t="shared" si="4"/>
        <v>1</v>
      </c>
      <c r="P30" s="12" t="str">
        <f t="shared" si="5"/>
        <v>3</v>
      </c>
      <c r="Q30" s="9">
        <v>1</v>
      </c>
      <c r="R30" s="9">
        <v>1</v>
      </c>
      <c r="S30" s="9">
        <f t="shared" si="0"/>
        <v>1.4000000000000001</v>
      </c>
      <c r="T30" s="12" t="str">
        <f>IF(S30&lt;=2,"BAJO",IF(AND(S30&gt;2,S30&lt;2.5),"MEDIO",IF(AND(S30&gt;=2.5),"ALTO")))</f>
        <v>BAJO</v>
      </c>
      <c r="U30" s="13" t="s">
        <v>100</v>
      </c>
      <c r="V30" s="9" t="s">
        <v>158</v>
      </c>
      <c r="W30" s="13" t="s">
        <v>97</v>
      </c>
      <c r="X30" s="9">
        <v>2</v>
      </c>
      <c r="Y30" s="9">
        <f t="shared" si="6"/>
        <v>2.8000000000000003</v>
      </c>
      <c r="Z30" s="18" t="str">
        <f>IF(Y30&lt;=3,"ACEPTABLE",IF(AND(Y30&gt;3,Y30&lt;6),"MODERADO",IF(AND(Y30&gt;=6),"SIGNIFICATIVO")))</f>
        <v>ACEPTABLE</v>
      </c>
      <c r="AA30" s="9">
        <v>0</v>
      </c>
      <c r="AB30" s="9">
        <v>1</v>
      </c>
      <c r="AC30" s="9">
        <v>1</v>
      </c>
      <c r="AD30" s="9">
        <v>1</v>
      </c>
      <c r="AE30" s="9">
        <v>1</v>
      </c>
      <c r="AF30" s="9">
        <v>1</v>
      </c>
    </row>
    <row r="31" spans="1:32" ht="61.2" x14ac:dyDescent="0.2">
      <c r="A31" s="134"/>
      <c r="B31" s="137"/>
      <c r="C31" s="20" t="s">
        <v>24</v>
      </c>
      <c r="D31" s="20" t="s">
        <v>132</v>
      </c>
      <c r="E31" s="40">
        <f t="shared" si="2"/>
        <v>1</v>
      </c>
      <c r="F31" s="40">
        <f t="shared" si="3"/>
        <v>0</v>
      </c>
      <c r="G31" s="40">
        <v>0</v>
      </c>
      <c r="H31" s="17" t="s">
        <v>61</v>
      </c>
      <c r="I31" s="17" t="s">
        <v>62</v>
      </c>
      <c r="J31" s="8" t="s">
        <v>25</v>
      </c>
      <c r="K31" s="6" t="s">
        <v>129</v>
      </c>
      <c r="L31" s="6" t="s">
        <v>106</v>
      </c>
      <c r="M31" s="6" t="s">
        <v>226</v>
      </c>
      <c r="N31" s="9">
        <v>250</v>
      </c>
      <c r="O31" s="15">
        <f t="shared" si="4"/>
        <v>1</v>
      </c>
      <c r="P31" s="12" t="str">
        <f t="shared" si="5"/>
        <v>3</v>
      </c>
      <c r="Q31" s="9">
        <v>2</v>
      </c>
      <c r="R31" s="9">
        <v>1</v>
      </c>
      <c r="S31" s="9">
        <f t="shared" si="0"/>
        <v>1.9000000000000001</v>
      </c>
      <c r="T31" s="12" t="str">
        <f>IF(S31&lt;=2,"BAJO",IF(AND(S31&gt;2,S31&lt;2.5),"MEDIO",IF(AND(S31&gt;=2.5),"ALTO")))</f>
        <v>BAJO</v>
      </c>
      <c r="U31" s="13" t="s">
        <v>101</v>
      </c>
      <c r="V31" s="9" t="s">
        <v>158</v>
      </c>
      <c r="W31" s="13" t="s">
        <v>79</v>
      </c>
      <c r="X31" s="9">
        <v>1</v>
      </c>
      <c r="Y31" s="9">
        <f t="shared" si="6"/>
        <v>1.9000000000000001</v>
      </c>
      <c r="Z31" s="18" t="str">
        <f>IF(Y31&lt;=3,"ACEPTABLE",IF(AND(Y31&gt;3,Y31&lt;6),"MODERADO",IF(AND(Y31&gt;=6),"SIGNIFICATIVO")))</f>
        <v>ACEPTABLE</v>
      </c>
      <c r="AA31" s="9">
        <v>0</v>
      </c>
      <c r="AB31" s="9">
        <v>1</v>
      </c>
      <c r="AC31" s="9">
        <v>0</v>
      </c>
      <c r="AD31" s="9">
        <v>0</v>
      </c>
      <c r="AE31" s="9">
        <v>1</v>
      </c>
      <c r="AF31" s="9">
        <v>1</v>
      </c>
    </row>
    <row r="32" spans="1:32" ht="61.2" x14ac:dyDescent="0.2">
      <c r="A32" s="134"/>
      <c r="B32" s="137"/>
      <c r="C32" s="20" t="s">
        <v>24</v>
      </c>
      <c r="D32" s="20" t="s">
        <v>132</v>
      </c>
      <c r="E32" s="40">
        <f t="shared" si="2"/>
        <v>1</v>
      </c>
      <c r="F32" s="40">
        <f t="shared" si="3"/>
        <v>0</v>
      </c>
      <c r="G32" s="40">
        <v>0</v>
      </c>
      <c r="H32" s="17" t="s">
        <v>61</v>
      </c>
      <c r="I32" s="17" t="s">
        <v>88</v>
      </c>
      <c r="J32" s="8" t="s">
        <v>25</v>
      </c>
      <c r="K32" s="6" t="s">
        <v>64</v>
      </c>
      <c r="L32" s="6" t="s">
        <v>65</v>
      </c>
      <c r="M32" s="6" t="s">
        <v>226</v>
      </c>
      <c r="N32" s="9">
        <v>250</v>
      </c>
      <c r="O32" s="15">
        <f t="shared" si="4"/>
        <v>1</v>
      </c>
      <c r="P32" s="12" t="str">
        <f t="shared" si="5"/>
        <v>3</v>
      </c>
      <c r="Q32" s="9">
        <v>1</v>
      </c>
      <c r="R32" s="9">
        <v>1</v>
      </c>
      <c r="S32" s="9">
        <f t="shared" si="0"/>
        <v>1.4000000000000001</v>
      </c>
      <c r="T32" s="12" t="str">
        <f>IF(S32&lt;=2,"BAJO",IF(AND(S32&gt;2,S32&lt;2.5),"MEDIO",IF(AND(S32&gt;=2.5),"ALTO")))</f>
        <v>BAJO</v>
      </c>
      <c r="U32" s="13" t="s">
        <v>89</v>
      </c>
      <c r="V32" s="9" t="s">
        <v>158</v>
      </c>
      <c r="W32" s="13" t="s">
        <v>84</v>
      </c>
      <c r="X32" s="9">
        <v>1</v>
      </c>
      <c r="Y32" s="9">
        <f t="shared" si="6"/>
        <v>1.4000000000000001</v>
      </c>
      <c r="Z32" s="18" t="str">
        <f>IF(Y32&lt;=2,"ACEPTABLE",IF(AND(Y32&gt;2,Y32&lt;6),"MODERADO",IF(AND(Y32&gt;=6),"SIGNIFICATIVO")))</f>
        <v>ACEPTABLE</v>
      </c>
      <c r="AA32" s="9">
        <v>0</v>
      </c>
      <c r="AB32" s="9">
        <v>1</v>
      </c>
      <c r="AC32" s="9">
        <v>0</v>
      </c>
      <c r="AD32" s="9">
        <v>0</v>
      </c>
      <c r="AE32" s="9">
        <v>0</v>
      </c>
      <c r="AF32" s="9">
        <v>1</v>
      </c>
    </row>
    <row r="33" spans="1:32" ht="61.2" x14ac:dyDescent="0.2">
      <c r="A33" s="134"/>
      <c r="B33" s="137"/>
      <c r="C33" s="20" t="s">
        <v>24</v>
      </c>
      <c r="D33" s="20" t="s">
        <v>132</v>
      </c>
      <c r="E33" s="40">
        <f t="shared" si="2"/>
        <v>0</v>
      </c>
      <c r="F33" s="40">
        <f t="shared" si="3"/>
        <v>1</v>
      </c>
      <c r="G33" s="40">
        <v>0</v>
      </c>
      <c r="H33" s="17" t="s">
        <v>31</v>
      </c>
      <c r="I33" s="17" t="s">
        <v>107</v>
      </c>
      <c r="J33" s="8" t="s">
        <v>25</v>
      </c>
      <c r="K33" s="6" t="s">
        <v>102</v>
      </c>
      <c r="L33" s="6" t="s">
        <v>104</v>
      </c>
      <c r="M33" s="6" t="s">
        <v>226</v>
      </c>
      <c r="N33" s="9">
        <v>52</v>
      </c>
      <c r="O33" s="15">
        <f t="shared" si="4"/>
        <v>0.20799999999999999</v>
      </c>
      <c r="P33" s="12" t="str">
        <f t="shared" si="5"/>
        <v>2</v>
      </c>
      <c r="Q33" s="9">
        <v>1</v>
      </c>
      <c r="R33" s="9">
        <v>1</v>
      </c>
      <c r="S33" s="9">
        <f t="shared" si="0"/>
        <v>1.2</v>
      </c>
      <c r="T33" s="12" t="str">
        <f>IF(S33&lt;=1.9,"BAJO",IF(AND(S33&gt;1.9,S33&lt;2.5),"MEDIO",IF(AND(S33&gt;=2.5),"ALTO")))</f>
        <v>BAJO</v>
      </c>
      <c r="U33" s="13" t="s">
        <v>90</v>
      </c>
      <c r="V33" s="9" t="s">
        <v>158</v>
      </c>
      <c r="W33" s="13" t="s">
        <v>84</v>
      </c>
      <c r="X33" s="9">
        <v>1</v>
      </c>
      <c r="Y33" s="9">
        <f t="shared" si="6"/>
        <v>1.2</v>
      </c>
      <c r="Z33" s="18" t="str">
        <f>IF(Y33&lt;=3,"ACEPTABLE",IF(AND(Y33&gt;3,Y33&lt;6),"MODERADO",IF(AND(Y33&gt;=6),"SIGNIFICATIVO")))</f>
        <v>ACEPTABLE</v>
      </c>
      <c r="AA33" s="9">
        <v>0</v>
      </c>
      <c r="AB33" s="9">
        <v>0</v>
      </c>
      <c r="AC33" s="9">
        <v>0</v>
      </c>
      <c r="AD33" s="9">
        <v>0</v>
      </c>
      <c r="AE33" s="9">
        <v>1</v>
      </c>
      <c r="AF33" s="9">
        <v>1</v>
      </c>
    </row>
    <row r="34" spans="1:32" ht="71.400000000000006" x14ac:dyDescent="0.2">
      <c r="A34" s="134"/>
      <c r="B34" s="137"/>
      <c r="C34" s="20" t="s">
        <v>24</v>
      </c>
      <c r="D34" s="20" t="s">
        <v>165</v>
      </c>
      <c r="E34" s="40">
        <f t="shared" si="2"/>
        <v>0</v>
      </c>
      <c r="F34" s="40">
        <f t="shared" si="3"/>
        <v>1</v>
      </c>
      <c r="G34" s="40">
        <v>0</v>
      </c>
      <c r="H34" s="17" t="s">
        <v>110</v>
      </c>
      <c r="I34" s="17" t="s">
        <v>109</v>
      </c>
      <c r="J34" s="8" t="s">
        <v>25</v>
      </c>
      <c r="K34" s="6" t="s">
        <v>111</v>
      </c>
      <c r="L34" s="6" t="s">
        <v>112</v>
      </c>
      <c r="M34" s="6" t="s">
        <v>226</v>
      </c>
      <c r="N34" s="9">
        <v>12</v>
      </c>
      <c r="O34" s="15">
        <f t="shared" si="4"/>
        <v>4.8000000000000001E-2</v>
      </c>
      <c r="P34" s="12" t="str">
        <f t="shared" si="5"/>
        <v>1</v>
      </c>
      <c r="Q34" s="9">
        <v>1</v>
      </c>
      <c r="R34" s="9">
        <v>1</v>
      </c>
      <c r="S34" s="9">
        <f t="shared" si="0"/>
        <v>1</v>
      </c>
      <c r="T34" s="12" t="str">
        <f>IF(S34&lt;=2,"BAJO",IF(AND(S34&gt;2,S34&lt;2.5),"MEDIO",IF(AND(S34&gt;=2.5),"ALTO")))</f>
        <v>BAJO</v>
      </c>
      <c r="U34" s="13" t="s">
        <v>89</v>
      </c>
      <c r="V34" s="9" t="s">
        <v>158</v>
      </c>
      <c r="W34" s="13" t="s">
        <v>113</v>
      </c>
      <c r="X34" s="9">
        <v>2</v>
      </c>
      <c r="Y34" s="9">
        <f t="shared" si="6"/>
        <v>2</v>
      </c>
      <c r="Z34" s="18" t="str">
        <f>IF(Y34&lt;=2,"ACEPTABLE",IF(AND(Y34&gt;2,Y34&lt;6),"MODERADO",IF(AND(Y34&gt;=6),"SIGNIFICATIVO")))</f>
        <v>ACEPTABLE</v>
      </c>
      <c r="AA34" s="9">
        <v>0</v>
      </c>
      <c r="AB34" s="9">
        <v>1</v>
      </c>
      <c r="AC34" s="9">
        <v>0</v>
      </c>
      <c r="AD34" s="9">
        <v>0</v>
      </c>
      <c r="AE34" s="9">
        <v>1</v>
      </c>
      <c r="AF34" s="9">
        <v>1</v>
      </c>
    </row>
    <row r="35" spans="1:32" ht="60.6" x14ac:dyDescent="0.2">
      <c r="A35" s="134"/>
      <c r="B35" s="137"/>
      <c r="C35" s="20" t="s">
        <v>0</v>
      </c>
      <c r="D35" s="20" t="s">
        <v>249</v>
      </c>
      <c r="E35" s="40">
        <f t="shared" si="2"/>
        <v>0</v>
      </c>
      <c r="F35" s="40">
        <f t="shared" si="3"/>
        <v>1</v>
      </c>
      <c r="G35" s="40">
        <v>0</v>
      </c>
      <c r="H35" s="17" t="s">
        <v>248</v>
      </c>
      <c r="I35" s="17" t="s">
        <v>250</v>
      </c>
      <c r="J35" s="8" t="s">
        <v>25</v>
      </c>
      <c r="K35" s="6" t="s">
        <v>246</v>
      </c>
      <c r="L35" s="6" t="s">
        <v>250</v>
      </c>
      <c r="M35" s="6" t="s">
        <v>236</v>
      </c>
      <c r="N35" s="9">
        <v>5</v>
      </c>
      <c r="O35" s="15">
        <f>+N35/250</f>
        <v>0.02</v>
      </c>
      <c r="P35" s="12" t="str">
        <f>IF(O35&lt;=0.15,"1",IF(AND(O35&gt;0.15,O35&lt;0.3),"2",IF(AND(O35&gt;=0.3),"3")))</f>
        <v>1</v>
      </c>
      <c r="Q35" s="9">
        <v>2</v>
      </c>
      <c r="R35" s="9">
        <v>3</v>
      </c>
      <c r="S35" s="9">
        <f t="shared" si="0"/>
        <v>2.0999999999999996</v>
      </c>
      <c r="T35" s="12" t="str">
        <f t="shared" ref="T35:T44" si="8">IF(S35&lt;=2,"BAJO",IF(AND(S35&gt;2,S35&lt;2.5),"MEDIO",IF(AND(S35&gt;=2.5),"ALTO")))</f>
        <v>MEDIO</v>
      </c>
      <c r="U35" s="13" t="s">
        <v>68</v>
      </c>
      <c r="V35" s="9" t="s">
        <v>158</v>
      </c>
      <c r="W35" s="13" t="s">
        <v>84</v>
      </c>
      <c r="X35" s="9">
        <v>1</v>
      </c>
      <c r="Y35" s="9">
        <f t="shared" si="6"/>
        <v>2.0999999999999996</v>
      </c>
      <c r="Z35" s="18" t="str">
        <f t="shared" ref="Z35:Z44" si="9">IF(Y35&lt;=3,"ACEPTABLE",IF(AND(Y35&gt;3,Y35&lt;6),"MODERADO",IF(AND(Y35&gt;=6),"SIGNIFICATIVO")))</f>
        <v>ACEPTABLE</v>
      </c>
      <c r="AA35" s="9">
        <v>0</v>
      </c>
      <c r="AB35" s="9">
        <v>1</v>
      </c>
      <c r="AC35" s="9">
        <v>0</v>
      </c>
      <c r="AD35" s="9">
        <v>0</v>
      </c>
      <c r="AE35" s="9">
        <v>0</v>
      </c>
      <c r="AF35" s="9">
        <v>0</v>
      </c>
    </row>
    <row r="36" spans="1:32" ht="60.6" x14ac:dyDescent="0.2">
      <c r="A36" s="134"/>
      <c r="B36" s="137"/>
      <c r="C36" s="20" t="s">
        <v>0</v>
      </c>
      <c r="D36" s="20" t="s">
        <v>249</v>
      </c>
      <c r="E36" s="40">
        <f t="shared" si="2"/>
        <v>0</v>
      </c>
      <c r="F36" s="40">
        <f t="shared" si="3"/>
        <v>1</v>
      </c>
      <c r="G36" s="40">
        <v>0</v>
      </c>
      <c r="H36" s="17" t="s">
        <v>251</v>
      </c>
      <c r="I36" s="17" t="s">
        <v>250</v>
      </c>
      <c r="J36" s="8" t="s">
        <v>25</v>
      </c>
      <c r="K36" s="6" t="s">
        <v>246</v>
      </c>
      <c r="L36" s="6" t="s">
        <v>250</v>
      </c>
      <c r="M36" s="6" t="s">
        <v>236</v>
      </c>
      <c r="N36" s="9">
        <v>104</v>
      </c>
      <c r="O36" s="15">
        <f>+N36/250</f>
        <v>0.41599999999999998</v>
      </c>
      <c r="P36" s="12" t="str">
        <f>IF(O36&lt;=0.15,"1",IF(AND(O36&gt;0.15,O36&lt;0.3),"2",IF(AND(O36&gt;=0.3),"3")))</f>
        <v>3</v>
      </c>
      <c r="Q36" s="9">
        <v>2</v>
      </c>
      <c r="R36" s="9">
        <v>2</v>
      </c>
      <c r="S36" s="9">
        <f t="shared" si="0"/>
        <v>2.2000000000000002</v>
      </c>
      <c r="T36" s="12" t="str">
        <f t="shared" si="8"/>
        <v>MEDIO</v>
      </c>
      <c r="U36" s="13" t="s">
        <v>68</v>
      </c>
      <c r="V36" s="9" t="s">
        <v>158</v>
      </c>
      <c r="W36" s="13" t="s">
        <v>84</v>
      </c>
      <c r="X36" s="9">
        <v>1</v>
      </c>
      <c r="Y36" s="9">
        <f t="shared" si="6"/>
        <v>2.2000000000000002</v>
      </c>
      <c r="Z36" s="18" t="str">
        <f t="shared" si="9"/>
        <v>ACEPTABLE</v>
      </c>
      <c r="AA36" s="9">
        <v>0</v>
      </c>
      <c r="AB36" s="9">
        <v>1</v>
      </c>
      <c r="AC36" s="9">
        <v>0</v>
      </c>
      <c r="AD36" s="9">
        <v>0</v>
      </c>
      <c r="AE36" s="9">
        <v>0</v>
      </c>
      <c r="AF36" s="9">
        <v>0</v>
      </c>
    </row>
    <row r="37" spans="1:32" ht="81.599999999999994" customHeight="1" x14ac:dyDescent="0.2">
      <c r="A37" s="134"/>
      <c r="B37" s="137"/>
      <c r="C37" s="20" t="s">
        <v>0</v>
      </c>
      <c r="D37" s="20" t="s">
        <v>249</v>
      </c>
      <c r="E37" s="40">
        <f t="shared" si="2"/>
        <v>0</v>
      </c>
      <c r="F37" s="40">
        <f t="shared" si="3"/>
        <v>1</v>
      </c>
      <c r="G37" s="40">
        <v>0</v>
      </c>
      <c r="H37" s="17" t="s">
        <v>252</v>
      </c>
      <c r="I37" s="17" t="s">
        <v>247</v>
      </c>
      <c r="J37" s="8" t="s">
        <v>25</v>
      </c>
      <c r="K37" s="6" t="s">
        <v>263</v>
      </c>
      <c r="L37" s="6" t="s">
        <v>271</v>
      </c>
      <c r="M37" s="6" t="s">
        <v>236</v>
      </c>
      <c r="N37" s="9">
        <v>1</v>
      </c>
      <c r="O37" s="15">
        <f t="shared" ref="O37:O44" si="10">+N37/250</f>
        <v>4.0000000000000001E-3</v>
      </c>
      <c r="P37" s="12" t="str">
        <f t="shared" ref="P37:P44" si="11">IF(O37&lt;=0.15,"1",IF(AND(O37&gt;0.15,O37&lt;0.3),"2",IF(AND(O37&gt;=0.3),"3")))</f>
        <v>1</v>
      </c>
      <c r="Q37" s="9">
        <v>2</v>
      </c>
      <c r="R37" s="9">
        <v>2</v>
      </c>
      <c r="S37" s="9">
        <f t="shared" si="0"/>
        <v>1.7999999999999998</v>
      </c>
      <c r="T37" s="12" t="str">
        <f t="shared" si="8"/>
        <v>BAJO</v>
      </c>
      <c r="U37" s="13" t="s">
        <v>68</v>
      </c>
      <c r="V37" s="9" t="s">
        <v>158</v>
      </c>
      <c r="W37" s="13" t="s">
        <v>84</v>
      </c>
      <c r="X37" s="9">
        <v>1</v>
      </c>
      <c r="Y37" s="9">
        <f t="shared" si="6"/>
        <v>1.7999999999999998</v>
      </c>
      <c r="Z37" s="18" t="str">
        <f t="shared" si="9"/>
        <v>ACEPTABLE</v>
      </c>
      <c r="AA37" s="9">
        <v>0</v>
      </c>
      <c r="AB37" s="9">
        <v>1</v>
      </c>
      <c r="AC37" s="9">
        <v>0</v>
      </c>
      <c r="AD37" s="9">
        <v>0</v>
      </c>
      <c r="AE37" s="9">
        <v>0</v>
      </c>
      <c r="AF37" s="9">
        <v>0</v>
      </c>
    </row>
    <row r="38" spans="1:32" ht="142.80000000000001" x14ac:dyDescent="0.2">
      <c r="A38" s="134"/>
      <c r="B38" s="137"/>
      <c r="C38" s="20" t="s">
        <v>24</v>
      </c>
      <c r="D38" s="20" t="s">
        <v>154</v>
      </c>
      <c r="E38" s="40">
        <f t="shared" si="2"/>
        <v>1</v>
      </c>
      <c r="F38" s="40">
        <f t="shared" si="3"/>
        <v>0</v>
      </c>
      <c r="G38" s="40">
        <v>0</v>
      </c>
      <c r="H38" s="17" t="s">
        <v>253</v>
      </c>
      <c r="I38" s="17" t="s">
        <v>247</v>
      </c>
      <c r="J38" s="8" t="s">
        <v>25</v>
      </c>
      <c r="K38" s="6" t="s">
        <v>264</v>
      </c>
      <c r="L38" s="6" t="s">
        <v>272</v>
      </c>
      <c r="M38" s="6" t="s">
        <v>236</v>
      </c>
      <c r="N38" s="9">
        <v>250</v>
      </c>
      <c r="O38" s="15">
        <f t="shared" si="10"/>
        <v>1</v>
      </c>
      <c r="P38" s="12" t="str">
        <f t="shared" si="11"/>
        <v>3</v>
      </c>
      <c r="Q38" s="9">
        <v>2</v>
      </c>
      <c r="R38" s="9">
        <v>2</v>
      </c>
      <c r="S38" s="9">
        <f t="shared" si="0"/>
        <v>2.2000000000000002</v>
      </c>
      <c r="T38" s="12" t="str">
        <f t="shared" si="8"/>
        <v>MEDIO</v>
      </c>
      <c r="U38" s="13" t="s">
        <v>68</v>
      </c>
      <c r="V38" s="9" t="s">
        <v>158</v>
      </c>
      <c r="W38" s="13" t="s">
        <v>84</v>
      </c>
      <c r="X38" s="9">
        <v>1</v>
      </c>
      <c r="Y38" s="9">
        <f t="shared" si="6"/>
        <v>2.2000000000000002</v>
      </c>
      <c r="Z38" s="18" t="str">
        <f t="shared" si="9"/>
        <v>ACEPTABLE</v>
      </c>
      <c r="AA38" s="9">
        <v>0</v>
      </c>
      <c r="AB38" s="9">
        <v>1</v>
      </c>
      <c r="AC38" s="9">
        <v>0</v>
      </c>
      <c r="AD38" s="9">
        <v>0</v>
      </c>
      <c r="AE38" s="9">
        <v>0</v>
      </c>
      <c r="AF38" s="9">
        <v>0</v>
      </c>
    </row>
    <row r="39" spans="1:32" ht="71.400000000000006" x14ac:dyDescent="0.2">
      <c r="A39" s="134"/>
      <c r="B39" s="137"/>
      <c r="C39" s="20" t="s">
        <v>24</v>
      </c>
      <c r="D39" s="20" t="s">
        <v>154</v>
      </c>
      <c r="E39" s="40">
        <f t="shared" si="2"/>
        <v>0</v>
      </c>
      <c r="F39" s="40">
        <f t="shared" si="3"/>
        <v>1</v>
      </c>
      <c r="G39" s="40">
        <v>0</v>
      </c>
      <c r="H39" s="17" t="s">
        <v>254</v>
      </c>
      <c r="I39" s="17" t="s">
        <v>247</v>
      </c>
      <c r="J39" s="8" t="s">
        <v>25</v>
      </c>
      <c r="K39" s="6" t="s">
        <v>265</v>
      </c>
      <c r="L39" s="6" t="s">
        <v>246</v>
      </c>
      <c r="M39" s="6" t="s">
        <v>236</v>
      </c>
      <c r="N39" s="9">
        <v>10</v>
      </c>
      <c r="O39" s="15">
        <f t="shared" si="10"/>
        <v>0.04</v>
      </c>
      <c r="P39" s="12" t="str">
        <f t="shared" si="11"/>
        <v>1</v>
      </c>
      <c r="Q39" s="9">
        <v>2</v>
      </c>
      <c r="R39" s="9">
        <v>2</v>
      </c>
      <c r="S39" s="9">
        <f t="shared" si="0"/>
        <v>1.7999999999999998</v>
      </c>
      <c r="T39" s="12" t="str">
        <f t="shared" si="8"/>
        <v>BAJO</v>
      </c>
      <c r="U39" s="13" t="s">
        <v>68</v>
      </c>
      <c r="V39" s="9" t="s">
        <v>158</v>
      </c>
      <c r="W39" s="13" t="s">
        <v>84</v>
      </c>
      <c r="X39" s="9">
        <v>1</v>
      </c>
      <c r="Y39" s="9">
        <f t="shared" si="6"/>
        <v>1.7999999999999998</v>
      </c>
      <c r="Z39" s="18" t="str">
        <f t="shared" si="9"/>
        <v>ACEPTABLE</v>
      </c>
      <c r="AA39" s="9">
        <v>0</v>
      </c>
      <c r="AB39" s="9">
        <v>1</v>
      </c>
      <c r="AC39" s="9">
        <v>0</v>
      </c>
      <c r="AD39" s="9">
        <v>0</v>
      </c>
      <c r="AE39" s="9">
        <v>0</v>
      </c>
      <c r="AF39" s="9">
        <v>0</v>
      </c>
    </row>
    <row r="40" spans="1:32" ht="91.8" customHeight="1" x14ac:dyDescent="0.2">
      <c r="A40" s="134"/>
      <c r="B40" s="137"/>
      <c r="C40" s="20" t="s">
        <v>24</v>
      </c>
      <c r="D40" s="20" t="s">
        <v>154</v>
      </c>
      <c r="E40" s="40">
        <f t="shared" si="2"/>
        <v>1</v>
      </c>
      <c r="F40" s="40">
        <f t="shared" si="3"/>
        <v>0</v>
      </c>
      <c r="G40" s="40">
        <v>0</v>
      </c>
      <c r="H40" s="17" t="s">
        <v>255</v>
      </c>
      <c r="I40" s="17" t="s">
        <v>260</v>
      </c>
      <c r="J40" s="8" t="s">
        <v>25</v>
      </c>
      <c r="K40" s="6" t="s">
        <v>266</v>
      </c>
      <c r="L40" s="6" t="s">
        <v>272</v>
      </c>
      <c r="M40" s="6" t="s">
        <v>236</v>
      </c>
      <c r="N40" s="9">
        <v>250</v>
      </c>
      <c r="O40" s="15">
        <f t="shared" si="10"/>
        <v>1</v>
      </c>
      <c r="P40" s="12" t="str">
        <f t="shared" si="11"/>
        <v>3</v>
      </c>
      <c r="Q40" s="9">
        <v>2</v>
      </c>
      <c r="R40" s="9">
        <v>2</v>
      </c>
      <c r="S40" s="9">
        <f t="shared" si="0"/>
        <v>2.2000000000000002</v>
      </c>
      <c r="T40" s="12" t="str">
        <f t="shared" si="8"/>
        <v>MEDIO</v>
      </c>
      <c r="U40" s="13" t="s">
        <v>68</v>
      </c>
      <c r="V40" s="9" t="s">
        <v>158</v>
      </c>
      <c r="W40" s="13" t="s">
        <v>84</v>
      </c>
      <c r="X40" s="9">
        <v>1</v>
      </c>
      <c r="Y40" s="9">
        <f t="shared" si="6"/>
        <v>2.2000000000000002</v>
      </c>
      <c r="Z40" s="18" t="str">
        <f t="shared" si="9"/>
        <v>ACEPTABLE</v>
      </c>
      <c r="AA40" s="9">
        <v>0</v>
      </c>
      <c r="AB40" s="9">
        <v>1</v>
      </c>
      <c r="AC40" s="9">
        <v>0</v>
      </c>
      <c r="AD40" s="9">
        <v>0</v>
      </c>
      <c r="AE40" s="9">
        <v>0</v>
      </c>
      <c r="AF40" s="9">
        <v>0</v>
      </c>
    </row>
    <row r="41" spans="1:32" ht="81.599999999999994" x14ac:dyDescent="0.2">
      <c r="A41" s="134"/>
      <c r="B41" s="137"/>
      <c r="C41" s="20" t="s">
        <v>0</v>
      </c>
      <c r="D41" s="20" t="s">
        <v>249</v>
      </c>
      <c r="E41" s="40">
        <f t="shared" si="2"/>
        <v>1</v>
      </c>
      <c r="F41" s="40">
        <f t="shared" si="3"/>
        <v>0</v>
      </c>
      <c r="G41" s="40">
        <v>0</v>
      </c>
      <c r="H41" s="17" t="s">
        <v>256</v>
      </c>
      <c r="I41" s="17" t="s">
        <v>247</v>
      </c>
      <c r="J41" s="8" t="s">
        <v>25</v>
      </c>
      <c r="K41" s="6" t="s">
        <v>267</v>
      </c>
      <c r="L41" s="6" t="s">
        <v>271</v>
      </c>
      <c r="M41" s="6" t="s">
        <v>236</v>
      </c>
      <c r="N41" s="9">
        <v>250</v>
      </c>
      <c r="O41" s="15">
        <f t="shared" si="10"/>
        <v>1</v>
      </c>
      <c r="P41" s="12" t="str">
        <f t="shared" si="11"/>
        <v>3</v>
      </c>
      <c r="Q41" s="9">
        <v>2</v>
      </c>
      <c r="R41" s="9">
        <v>2</v>
      </c>
      <c r="S41" s="9">
        <f t="shared" si="0"/>
        <v>2.2000000000000002</v>
      </c>
      <c r="T41" s="12" t="str">
        <f t="shared" si="8"/>
        <v>MEDIO</v>
      </c>
      <c r="U41" s="13" t="s">
        <v>68</v>
      </c>
      <c r="V41" s="9" t="s">
        <v>158</v>
      </c>
      <c r="W41" s="13" t="s">
        <v>84</v>
      </c>
      <c r="X41" s="9">
        <v>1</v>
      </c>
      <c r="Y41" s="9">
        <f t="shared" si="6"/>
        <v>2.2000000000000002</v>
      </c>
      <c r="Z41" s="18" t="str">
        <f t="shared" si="9"/>
        <v>ACEPTABLE</v>
      </c>
      <c r="AA41" s="9">
        <v>0</v>
      </c>
      <c r="AB41" s="9">
        <v>1</v>
      </c>
      <c r="AC41" s="9">
        <v>0</v>
      </c>
      <c r="AD41" s="9">
        <v>0</v>
      </c>
      <c r="AE41" s="9">
        <v>0</v>
      </c>
      <c r="AF41" s="9">
        <v>0</v>
      </c>
    </row>
    <row r="42" spans="1:32" ht="60.6" x14ac:dyDescent="0.2">
      <c r="A42" s="134"/>
      <c r="B42" s="137"/>
      <c r="C42" s="20" t="s">
        <v>24</v>
      </c>
      <c r="D42" s="20" t="s">
        <v>262</v>
      </c>
      <c r="E42" s="40">
        <f t="shared" si="2"/>
        <v>0</v>
      </c>
      <c r="F42" s="40">
        <f t="shared" si="3"/>
        <v>1</v>
      </c>
      <c r="G42" s="40">
        <v>0</v>
      </c>
      <c r="H42" s="17" t="s">
        <v>257</v>
      </c>
      <c r="I42" s="17" t="s">
        <v>247</v>
      </c>
      <c r="J42" s="8" t="s">
        <v>25</v>
      </c>
      <c r="K42" s="6" t="s">
        <v>268</v>
      </c>
      <c r="L42" s="6" t="s">
        <v>271</v>
      </c>
      <c r="M42" s="6" t="s">
        <v>236</v>
      </c>
      <c r="N42" s="9">
        <v>25</v>
      </c>
      <c r="O42" s="15">
        <f t="shared" si="10"/>
        <v>0.1</v>
      </c>
      <c r="P42" s="12" t="str">
        <f t="shared" si="11"/>
        <v>1</v>
      </c>
      <c r="Q42" s="9">
        <v>2</v>
      </c>
      <c r="R42" s="9">
        <v>2</v>
      </c>
      <c r="S42" s="9">
        <f t="shared" si="0"/>
        <v>1.7999999999999998</v>
      </c>
      <c r="T42" s="12" t="str">
        <f t="shared" si="8"/>
        <v>BAJO</v>
      </c>
      <c r="U42" s="13" t="s">
        <v>68</v>
      </c>
      <c r="V42" s="9" t="s">
        <v>158</v>
      </c>
      <c r="W42" s="13" t="s">
        <v>84</v>
      </c>
      <c r="X42" s="9">
        <v>1</v>
      </c>
      <c r="Y42" s="9">
        <f t="shared" si="6"/>
        <v>1.7999999999999998</v>
      </c>
      <c r="Z42" s="18" t="str">
        <f t="shared" si="9"/>
        <v>ACEPTABLE</v>
      </c>
      <c r="AA42" s="9">
        <v>0</v>
      </c>
      <c r="AB42" s="9">
        <v>1</v>
      </c>
      <c r="AC42" s="9">
        <v>0</v>
      </c>
      <c r="AD42" s="9">
        <v>0</v>
      </c>
      <c r="AE42" s="9">
        <v>0</v>
      </c>
      <c r="AF42" s="9">
        <v>0</v>
      </c>
    </row>
    <row r="43" spans="1:32" ht="61.2" x14ac:dyDescent="0.2">
      <c r="A43" s="134"/>
      <c r="B43" s="137"/>
      <c r="C43" s="20" t="s">
        <v>0</v>
      </c>
      <c r="D43" s="20" t="s">
        <v>249</v>
      </c>
      <c r="E43" s="40">
        <f t="shared" si="2"/>
        <v>0</v>
      </c>
      <c r="F43" s="40">
        <f t="shared" si="3"/>
        <v>1</v>
      </c>
      <c r="G43" s="40">
        <v>0</v>
      </c>
      <c r="H43" s="17" t="s">
        <v>258</v>
      </c>
      <c r="I43" s="17" t="s">
        <v>261</v>
      </c>
      <c r="J43" s="8" t="s">
        <v>25</v>
      </c>
      <c r="K43" s="6" t="s">
        <v>269</v>
      </c>
      <c r="L43" s="6" t="s">
        <v>271</v>
      </c>
      <c r="M43" s="6" t="s">
        <v>236</v>
      </c>
      <c r="N43" s="9">
        <v>1</v>
      </c>
      <c r="O43" s="15">
        <f t="shared" si="10"/>
        <v>4.0000000000000001E-3</v>
      </c>
      <c r="P43" s="12" t="str">
        <f t="shared" si="11"/>
        <v>1</v>
      </c>
      <c r="Q43" s="9">
        <v>2</v>
      </c>
      <c r="R43" s="9">
        <v>2</v>
      </c>
      <c r="S43" s="9">
        <f t="shared" si="0"/>
        <v>1.7999999999999998</v>
      </c>
      <c r="T43" s="12" t="str">
        <f t="shared" si="8"/>
        <v>BAJO</v>
      </c>
      <c r="U43" s="13" t="s">
        <v>68</v>
      </c>
      <c r="V43" s="9" t="s">
        <v>158</v>
      </c>
      <c r="W43" s="13" t="s">
        <v>84</v>
      </c>
      <c r="X43" s="9">
        <v>1</v>
      </c>
      <c r="Y43" s="9">
        <f t="shared" si="6"/>
        <v>1.7999999999999998</v>
      </c>
      <c r="Z43" s="18" t="str">
        <f t="shared" si="9"/>
        <v>ACEPTABLE</v>
      </c>
      <c r="AA43" s="9">
        <v>0</v>
      </c>
      <c r="AB43" s="9">
        <v>1</v>
      </c>
      <c r="AC43" s="9">
        <v>0</v>
      </c>
      <c r="AD43" s="9">
        <v>0</v>
      </c>
      <c r="AE43" s="9">
        <v>0</v>
      </c>
      <c r="AF43" s="9">
        <v>0</v>
      </c>
    </row>
    <row r="44" spans="1:32" ht="91.8" x14ac:dyDescent="0.2">
      <c r="A44" s="134"/>
      <c r="B44" s="137"/>
      <c r="C44" s="20" t="s">
        <v>24</v>
      </c>
      <c r="D44" s="20" t="s">
        <v>262</v>
      </c>
      <c r="E44" s="40">
        <f t="shared" si="2"/>
        <v>0</v>
      </c>
      <c r="F44" s="40">
        <f t="shared" si="3"/>
        <v>1</v>
      </c>
      <c r="G44" s="40">
        <v>0</v>
      </c>
      <c r="H44" s="17" t="s">
        <v>259</v>
      </c>
      <c r="I44" s="17" t="s">
        <v>247</v>
      </c>
      <c r="J44" s="8" t="s">
        <v>25</v>
      </c>
      <c r="K44" s="6" t="s">
        <v>270</v>
      </c>
      <c r="L44" s="6" t="s">
        <v>271</v>
      </c>
      <c r="M44" s="6" t="s">
        <v>236</v>
      </c>
      <c r="N44" s="9">
        <v>25</v>
      </c>
      <c r="O44" s="15">
        <f t="shared" si="10"/>
        <v>0.1</v>
      </c>
      <c r="P44" s="12" t="str">
        <f t="shared" si="11"/>
        <v>1</v>
      </c>
      <c r="Q44" s="9">
        <v>2</v>
      </c>
      <c r="R44" s="9">
        <v>2</v>
      </c>
      <c r="S44" s="9">
        <f t="shared" si="0"/>
        <v>1.7999999999999998</v>
      </c>
      <c r="T44" s="12" t="str">
        <f t="shared" si="8"/>
        <v>BAJO</v>
      </c>
      <c r="U44" s="13" t="s">
        <v>68</v>
      </c>
      <c r="V44" s="9" t="s">
        <v>158</v>
      </c>
      <c r="W44" s="13" t="s">
        <v>84</v>
      </c>
      <c r="X44" s="9">
        <v>1</v>
      </c>
      <c r="Y44" s="9">
        <f t="shared" si="6"/>
        <v>1.7999999999999998</v>
      </c>
      <c r="Z44" s="18" t="str">
        <f t="shared" si="9"/>
        <v>ACEPTABLE</v>
      </c>
      <c r="AA44" s="9">
        <v>0</v>
      </c>
      <c r="AB44" s="9">
        <v>1</v>
      </c>
      <c r="AC44" s="9">
        <v>0</v>
      </c>
      <c r="AD44" s="9">
        <v>0</v>
      </c>
      <c r="AE44" s="9">
        <v>0</v>
      </c>
      <c r="AF44" s="9">
        <v>0</v>
      </c>
    </row>
  </sheetData>
  <mergeCells count="48">
    <mergeCell ref="A9:A44"/>
    <mergeCell ref="B9:B44"/>
    <mergeCell ref="AF7:AF8"/>
    <mergeCell ref="U7:V7"/>
    <mergeCell ref="W7:W8"/>
    <mergeCell ref="X7:X8"/>
    <mergeCell ref="Y7:Y8"/>
    <mergeCell ref="AB7:AB8"/>
    <mergeCell ref="L7:L8"/>
    <mergeCell ref="N7:P7"/>
    <mergeCell ref="Q7:Q8"/>
    <mergeCell ref="R7:R8"/>
    <mergeCell ref="S7:S8"/>
    <mergeCell ref="F7:F8"/>
    <mergeCell ref="G7:G8"/>
    <mergeCell ref="AC7:AC8"/>
    <mergeCell ref="AD7:AD8"/>
    <mergeCell ref="AE7:AE8"/>
    <mergeCell ref="T7:T8"/>
    <mergeCell ref="M7:M8"/>
    <mergeCell ref="H7:H8"/>
    <mergeCell ref="I7:I8"/>
    <mergeCell ref="J7:K7"/>
    <mergeCell ref="J6:M6"/>
    <mergeCell ref="AA7:AA8"/>
    <mergeCell ref="A5:G5"/>
    <mergeCell ref="H5:T5"/>
    <mergeCell ref="U5:Z5"/>
    <mergeCell ref="AA5:AF6"/>
    <mergeCell ref="A6:A8"/>
    <mergeCell ref="B6:B8"/>
    <mergeCell ref="C6:C8"/>
    <mergeCell ref="D6:D8"/>
    <mergeCell ref="E6:G6"/>
    <mergeCell ref="H6:I6"/>
    <mergeCell ref="N6:T6"/>
    <mergeCell ref="U6:Y6"/>
    <mergeCell ref="Z6:Z8"/>
    <mergeCell ref="E7:E8"/>
    <mergeCell ref="AA2:AC2"/>
    <mergeCell ref="AD2:AF2"/>
    <mergeCell ref="AA3:AC3"/>
    <mergeCell ref="AD3:AF3"/>
    <mergeCell ref="A1:A3"/>
    <mergeCell ref="B1:Z1"/>
    <mergeCell ref="AA1:AC1"/>
    <mergeCell ref="AD1:AF1"/>
    <mergeCell ref="B2:Z3"/>
  </mergeCells>
  <conditionalFormatting sqref="T9:T44">
    <cfRule type="cellIs" dxfId="135" priority="8" stopIfTrue="1" operator="equal">
      <formula>"ALTO"</formula>
    </cfRule>
    <cfRule type="cellIs" dxfId="134" priority="9" stopIfTrue="1" operator="equal">
      <formula>"MEDIO"</formula>
    </cfRule>
    <cfRule type="cellIs" dxfId="133" priority="10" stopIfTrue="1" operator="equal">
      <formula>"BAJO"</formula>
    </cfRule>
  </conditionalFormatting>
  <conditionalFormatting sqref="P9:P44">
    <cfRule type="cellIs" dxfId="132" priority="4" operator="greaterThan">
      <formula>0</formula>
    </cfRule>
    <cfRule type="cellIs" dxfId="131" priority="5" stopIfTrue="1" operator="equal">
      <formula>"ALTO"</formula>
    </cfRule>
    <cfRule type="cellIs" dxfId="130" priority="6" stopIfTrue="1" operator="equal">
      <formula>"MEDIO"</formula>
    </cfRule>
    <cfRule type="cellIs" dxfId="129" priority="7" stopIfTrue="1" operator="equal">
      <formula>"BAJO"</formula>
    </cfRule>
  </conditionalFormatting>
  <conditionalFormatting sqref="Z9:Z44">
    <cfRule type="cellIs" dxfId="128" priority="1" stopIfTrue="1" operator="equal">
      <formula>"SIGNIFICATIVO"</formula>
    </cfRule>
    <cfRule type="cellIs" dxfId="127" priority="2" stopIfTrue="1" operator="equal">
      <formula>"MODERADO"</formula>
    </cfRule>
    <cfRule type="cellIs" dxfId="126" priority="3" stopIfTrue="1" operator="equal">
      <formula>"ACEPTABLE"</formula>
    </cfRule>
  </conditionalFormatting>
  <pageMargins left="0.7" right="0.7" top="0.75" bottom="0.75" header="0.3" footer="0.3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ECV!$B$4:$B$8</xm:f>
          </x14:formula1>
          <xm:sqref>M1:M1048576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44"/>
  <sheetViews>
    <sheetView topLeftCell="A16" workbookViewId="0">
      <selection activeCell="AG2" sqref="AG2"/>
    </sheetView>
  </sheetViews>
  <sheetFormatPr baseColWidth="10" defaultColWidth="11.44140625" defaultRowHeight="10.199999999999999" x14ac:dyDescent="0.2"/>
  <cols>
    <col min="1" max="1" width="23.88671875" style="1" customWidth="1"/>
    <col min="2" max="2" width="24.88671875" style="1" customWidth="1"/>
    <col min="3" max="3" width="16.33203125" style="1" bestFit="1" customWidth="1"/>
    <col min="4" max="4" width="32.5546875" style="1" customWidth="1"/>
    <col min="5" max="5" width="4.109375" style="2" bestFit="1" customWidth="1"/>
    <col min="6" max="6" width="5.109375" style="2" bestFit="1" customWidth="1"/>
    <col min="7" max="7" width="4.44140625" style="2" customWidth="1"/>
    <col min="8" max="8" width="24.5546875" style="1" customWidth="1"/>
    <col min="9" max="9" width="31.44140625" style="1" customWidth="1"/>
    <col min="10" max="11" width="24.6640625" style="1" customWidth="1"/>
    <col min="12" max="13" width="16.33203125" style="1" customWidth="1"/>
    <col min="14" max="16" width="13.6640625" style="1" customWidth="1"/>
    <col min="17" max="18" width="20" style="1" customWidth="1"/>
    <col min="19" max="19" width="21.109375" style="1" customWidth="1"/>
    <col min="20" max="21" width="15.6640625" style="1" customWidth="1"/>
    <col min="22" max="22" width="16.6640625" style="1" customWidth="1"/>
    <col min="23" max="23" width="14.109375" style="1" customWidth="1"/>
    <col min="24" max="28" width="6.6640625" style="1" customWidth="1"/>
    <col min="29" max="16384" width="11.44140625" style="1"/>
  </cols>
  <sheetData>
    <row r="1" spans="1:32" s="30" customFormat="1" ht="31.5" customHeight="1" x14ac:dyDescent="0.4">
      <c r="A1" s="122"/>
      <c r="B1" s="123" t="s">
        <v>19</v>
      </c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5"/>
      <c r="AA1" s="120" t="s">
        <v>15</v>
      </c>
      <c r="AB1" s="120"/>
      <c r="AC1" s="121"/>
      <c r="AD1" s="107" t="s">
        <v>139</v>
      </c>
      <c r="AE1" s="107"/>
      <c r="AF1" s="107"/>
    </row>
    <row r="2" spans="1:32" s="30" customFormat="1" ht="21.75" customHeight="1" x14ac:dyDescent="0.25">
      <c r="A2" s="122"/>
      <c r="B2" s="126" t="s">
        <v>16</v>
      </c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8"/>
      <c r="AA2" s="120" t="s">
        <v>87</v>
      </c>
      <c r="AB2" s="120"/>
      <c r="AC2" s="121"/>
      <c r="AD2" s="116">
        <v>2</v>
      </c>
      <c r="AE2" s="117"/>
      <c r="AF2" s="118"/>
    </row>
    <row r="3" spans="1:32" s="30" customFormat="1" ht="25.5" customHeight="1" x14ac:dyDescent="0.25">
      <c r="A3" s="122"/>
      <c r="B3" s="129"/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31"/>
      <c r="AA3" s="120" t="s">
        <v>17</v>
      </c>
      <c r="AB3" s="120"/>
      <c r="AC3" s="121"/>
      <c r="AD3" s="119" t="s">
        <v>18</v>
      </c>
      <c r="AE3" s="119"/>
      <c r="AF3" s="119"/>
    </row>
    <row r="4" spans="1:32" s="30" customFormat="1" ht="9" customHeight="1" x14ac:dyDescent="0.25"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4"/>
      <c r="P4" s="4"/>
      <c r="Q4" s="31"/>
      <c r="R4" s="32"/>
      <c r="S4" s="32"/>
    </row>
    <row r="5" spans="1:32" s="33" customFormat="1" ht="30" customHeight="1" x14ac:dyDescent="0.2">
      <c r="A5" s="99" t="s">
        <v>20</v>
      </c>
      <c r="B5" s="99"/>
      <c r="C5" s="99"/>
      <c r="D5" s="99"/>
      <c r="E5" s="99"/>
      <c r="F5" s="99"/>
      <c r="G5" s="99"/>
      <c r="H5" s="99" t="s">
        <v>14</v>
      </c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 t="s">
        <v>1</v>
      </c>
      <c r="V5" s="99"/>
      <c r="W5" s="99"/>
      <c r="X5" s="99"/>
      <c r="Y5" s="99"/>
      <c r="Z5" s="99"/>
      <c r="AA5" s="92" t="s">
        <v>204</v>
      </c>
      <c r="AB5" s="92"/>
      <c r="AC5" s="92"/>
      <c r="AD5" s="92"/>
      <c r="AE5" s="92"/>
      <c r="AF5" s="92"/>
    </row>
    <row r="6" spans="1:32" s="33" customFormat="1" ht="30" customHeight="1" x14ac:dyDescent="0.2">
      <c r="A6" s="92" t="s">
        <v>117</v>
      </c>
      <c r="B6" s="92" t="s">
        <v>118</v>
      </c>
      <c r="C6" s="92" t="s">
        <v>8</v>
      </c>
      <c r="D6" s="92" t="s">
        <v>9</v>
      </c>
      <c r="E6" s="92" t="s">
        <v>10</v>
      </c>
      <c r="F6" s="92"/>
      <c r="G6" s="92"/>
      <c r="H6" s="92" t="s">
        <v>179</v>
      </c>
      <c r="I6" s="92"/>
      <c r="J6" s="95" t="s">
        <v>180</v>
      </c>
      <c r="K6" s="96"/>
      <c r="L6" s="96"/>
      <c r="M6" s="97"/>
      <c r="N6" s="92" t="s">
        <v>181</v>
      </c>
      <c r="O6" s="92"/>
      <c r="P6" s="92"/>
      <c r="Q6" s="92"/>
      <c r="R6" s="92"/>
      <c r="S6" s="92"/>
      <c r="T6" s="92"/>
      <c r="U6" s="92" t="s">
        <v>182</v>
      </c>
      <c r="V6" s="92"/>
      <c r="W6" s="92"/>
      <c r="X6" s="92"/>
      <c r="Y6" s="92"/>
      <c r="Z6" s="92" t="s">
        <v>218</v>
      </c>
      <c r="AA6" s="92"/>
      <c r="AB6" s="92"/>
      <c r="AC6" s="92"/>
      <c r="AD6" s="92"/>
      <c r="AE6" s="92"/>
      <c r="AF6" s="92"/>
    </row>
    <row r="7" spans="1:32" s="33" customFormat="1" ht="29.25" customHeight="1" x14ac:dyDescent="0.2">
      <c r="A7" s="92"/>
      <c r="B7" s="92"/>
      <c r="C7" s="92"/>
      <c r="D7" s="92"/>
      <c r="E7" s="100" t="s">
        <v>25</v>
      </c>
      <c r="F7" s="100" t="s">
        <v>242</v>
      </c>
      <c r="G7" s="100" t="s">
        <v>2</v>
      </c>
      <c r="H7" s="92" t="s">
        <v>178</v>
      </c>
      <c r="I7" s="92" t="s">
        <v>183</v>
      </c>
      <c r="J7" s="93" t="s">
        <v>184</v>
      </c>
      <c r="K7" s="93"/>
      <c r="L7" s="93" t="s">
        <v>193</v>
      </c>
      <c r="M7" s="138" t="s">
        <v>221</v>
      </c>
      <c r="N7" s="92" t="s">
        <v>186</v>
      </c>
      <c r="O7" s="92"/>
      <c r="P7" s="92"/>
      <c r="Q7" s="92" t="s">
        <v>219</v>
      </c>
      <c r="R7" s="92" t="s">
        <v>215</v>
      </c>
      <c r="S7" s="92" t="s">
        <v>206</v>
      </c>
      <c r="T7" s="92" t="s">
        <v>187</v>
      </c>
      <c r="U7" s="92" t="s">
        <v>199</v>
      </c>
      <c r="V7" s="92"/>
      <c r="W7" s="92" t="s">
        <v>200</v>
      </c>
      <c r="X7" s="92" t="s">
        <v>208</v>
      </c>
      <c r="Y7" s="92" t="s">
        <v>209</v>
      </c>
      <c r="Z7" s="92"/>
      <c r="AA7" s="98" t="s">
        <v>3</v>
      </c>
      <c r="AB7" s="98" t="s">
        <v>4</v>
      </c>
      <c r="AC7" s="98" t="s">
        <v>5</v>
      </c>
      <c r="AD7" s="98" t="s">
        <v>6</v>
      </c>
      <c r="AE7" s="98" t="s">
        <v>21</v>
      </c>
      <c r="AF7" s="98" t="s">
        <v>7</v>
      </c>
    </row>
    <row r="8" spans="1:32" s="33" customFormat="1" ht="51.75" customHeight="1" x14ac:dyDescent="0.2">
      <c r="A8" s="92"/>
      <c r="B8" s="92"/>
      <c r="C8" s="92"/>
      <c r="D8" s="92"/>
      <c r="E8" s="100"/>
      <c r="F8" s="100"/>
      <c r="G8" s="100"/>
      <c r="H8" s="92"/>
      <c r="I8" s="92"/>
      <c r="J8" s="51" t="s">
        <v>46</v>
      </c>
      <c r="K8" s="52" t="s">
        <v>47</v>
      </c>
      <c r="L8" s="93"/>
      <c r="M8" s="139"/>
      <c r="N8" s="53" t="s">
        <v>74</v>
      </c>
      <c r="O8" s="53" t="s">
        <v>75</v>
      </c>
      <c r="P8" s="54" t="s">
        <v>76</v>
      </c>
      <c r="Q8" s="92"/>
      <c r="R8" s="92"/>
      <c r="S8" s="92"/>
      <c r="T8" s="92"/>
      <c r="U8" s="51" t="s">
        <v>30</v>
      </c>
      <c r="V8" s="51" t="s">
        <v>29</v>
      </c>
      <c r="W8" s="92"/>
      <c r="X8" s="92"/>
      <c r="Y8" s="92"/>
      <c r="Z8" s="92"/>
      <c r="AA8" s="98"/>
      <c r="AB8" s="98"/>
      <c r="AC8" s="98"/>
      <c r="AD8" s="98"/>
      <c r="AE8" s="98"/>
      <c r="AF8" s="98"/>
    </row>
    <row r="9" spans="1:32" ht="81.599999999999994" x14ac:dyDescent="0.2">
      <c r="A9" s="143" t="s">
        <v>133</v>
      </c>
      <c r="B9" s="145" t="s">
        <v>143</v>
      </c>
      <c r="C9" s="20" t="s">
        <v>0</v>
      </c>
      <c r="D9" s="20" t="s">
        <v>156</v>
      </c>
      <c r="E9" s="40">
        <f>IF(N9&gt;200,1,0)</f>
        <v>1</v>
      </c>
      <c r="F9" s="40">
        <f>IF(N9&lt;200,1,0)</f>
        <v>0</v>
      </c>
      <c r="G9" s="40">
        <v>0</v>
      </c>
      <c r="H9" s="17" t="s">
        <v>31</v>
      </c>
      <c r="I9" s="17" t="s">
        <v>42</v>
      </c>
      <c r="J9" s="8" t="s">
        <v>25</v>
      </c>
      <c r="K9" s="6" t="s">
        <v>35</v>
      </c>
      <c r="L9" s="6" t="s">
        <v>35</v>
      </c>
      <c r="M9" s="6" t="s">
        <v>239</v>
      </c>
      <c r="N9" s="9">
        <v>250</v>
      </c>
      <c r="O9" s="15">
        <f>+N9/250</f>
        <v>1</v>
      </c>
      <c r="P9" s="12" t="str">
        <f>IF(O9&lt;=0.15,"1",IF(AND(O9&gt;0.15,O9&lt;0.3),"2",IF(AND(O9&gt;=0.3),"3")))</f>
        <v>3</v>
      </c>
      <c r="Q9" s="9">
        <v>2</v>
      </c>
      <c r="R9" s="9">
        <v>1</v>
      </c>
      <c r="S9" s="9">
        <f t="shared" ref="S9:S28" si="0">+(P9*0.2)+(Q9*0.5)+(R9*0.3)</f>
        <v>1.9000000000000001</v>
      </c>
      <c r="T9" s="12" t="str">
        <f t="shared" ref="T9:T28" si="1">IF(S9&lt;=2,"BAJO",IF(AND(S9&gt;2,S9&lt;2.5),"MEDIO",IF(AND(S9&gt;=2.5),"ALTO")))</f>
        <v>BAJO</v>
      </c>
      <c r="U9" s="13" t="s">
        <v>53</v>
      </c>
      <c r="V9" s="9" t="s">
        <v>158</v>
      </c>
      <c r="W9" s="13" t="s">
        <v>54</v>
      </c>
      <c r="X9" s="9">
        <v>1</v>
      </c>
      <c r="Y9" s="9">
        <f>+X9*S9</f>
        <v>1.9000000000000001</v>
      </c>
      <c r="Z9" s="18" t="str">
        <f>IF(Y9&lt;=3,"ACEPTABLE",IF(AND(Y9&gt;3,Y9&lt;6),"MODERADO",IF(AND(Y9&gt;=6),"SIGNIFICATIVO")))</f>
        <v>ACEPTABLE</v>
      </c>
      <c r="AA9" s="9">
        <v>0</v>
      </c>
      <c r="AB9" s="9">
        <v>1</v>
      </c>
      <c r="AC9" s="9">
        <v>0</v>
      </c>
      <c r="AD9" s="9">
        <v>0</v>
      </c>
      <c r="AE9" s="9">
        <v>1</v>
      </c>
      <c r="AF9" s="9">
        <v>1</v>
      </c>
    </row>
    <row r="10" spans="1:32" ht="71.400000000000006" customHeight="1" x14ac:dyDescent="0.2">
      <c r="A10" s="144"/>
      <c r="B10" s="146"/>
      <c r="C10" s="20" t="s">
        <v>0</v>
      </c>
      <c r="D10" s="20" t="s">
        <v>156</v>
      </c>
      <c r="E10" s="40">
        <f t="shared" ref="E10:E43" si="2">IF(N10&gt;200,1,0)</f>
        <v>0</v>
      </c>
      <c r="F10" s="40">
        <f t="shared" ref="F10:F43" si="3">IF(N10&lt;200,1,0)</f>
        <v>1</v>
      </c>
      <c r="G10" s="40">
        <v>0</v>
      </c>
      <c r="H10" s="17" t="s">
        <v>31</v>
      </c>
      <c r="I10" s="17" t="s">
        <v>42</v>
      </c>
      <c r="J10" s="8" t="s">
        <v>25</v>
      </c>
      <c r="K10" s="6" t="s">
        <v>43</v>
      </c>
      <c r="L10" s="6" t="s">
        <v>69</v>
      </c>
      <c r="M10" s="6" t="s">
        <v>239</v>
      </c>
      <c r="N10" s="9">
        <v>3</v>
      </c>
      <c r="O10" s="15">
        <f t="shared" ref="O10:O28" si="4">+N10/250</f>
        <v>1.2E-2</v>
      </c>
      <c r="P10" s="12" t="str">
        <f t="shared" ref="P10:P28" si="5">IF(O10&lt;=0.15,"1",IF(AND(O10&gt;0.15,O10&lt;0.3),"2",IF(AND(O10&gt;=0.3),"3")))</f>
        <v>1</v>
      </c>
      <c r="Q10" s="9">
        <v>2</v>
      </c>
      <c r="R10" s="9">
        <v>2</v>
      </c>
      <c r="S10" s="9">
        <f t="shared" si="0"/>
        <v>1.7999999999999998</v>
      </c>
      <c r="T10" s="12" t="str">
        <f t="shared" si="1"/>
        <v>BAJO</v>
      </c>
      <c r="U10" s="13" t="s">
        <v>92</v>
      </c>
      <c r="V10" s="9" t="s">
        <v>159</v>
      </c>
      <c r="W10" s="13" t="s">
        <v>55</v>
      </c>
      <c r="X10" s="9">
        <v>1</v>
      </c>
      <c r="Y10" s="9">
        <f t="shared" ref="Y10:Y28" si="6">+X10*S10</f>
        <v>1.7999999999999998</v>
      </c>
      <c r="Z10" s="18" t="str">
        <f t="shared" ref="Z10:Z28" si="7">IF(Y10&lt;=3,"ACEPTABLE",IF(AND(Y10&gt;3,Y10&lt;6),"MODERADO",IF(AND(Y10&gt;=6),"SIGNIFICATIVO")))</f>
        <v>ACEPTABLE</v>
      </c>
      <c r="AA10" s="9">
        <v>0</v>
      </c>
      <c r="AB10" s="9">
        <v>1</v>
      </c>
      <c r="AC10" s="9">
        <v>0</v>
      </c>
      <c r="AD10" s="9">
        <v>1</v>
      </c>
      <c r="AE10" s="9">
        <v>1</v>
      </c>
      <c r="AF10" s="9">
        <v>1</v>
      </c>
    </row>
    <row r="11" spans="1:32" ht="81.599999999999994" x14ac:dyDescent="0.2">
      <c r="A11" s="144"/>
      <c r="B11" s="146"/>
      <c r="C11" s="20" t="s">
        <v>0</v>
      </c>
      <c r="D11" s="20" t="s">
        <v>156</v>
      </c>
      <c r="E11" s="40">
        <f t="shared" si="2"/>
        <v>1</v>
      </c>
      <c r="F11" s="40">
        <f t="shared" si="3"/>
        <v>0</v>
      </c>
      <c r="G11" s="40">
        <v>0</v>
      </c>
      <c r="H11" s="17" t="s">
        <v>31</v>
      </c>
      <c r="I11" s="17" t="s">
        <v>41</v>
      </c>
      <c r="J11" s="8" t="s">
        <v>25</v>
      </c>
      <c r="K11" s="6" t="s">
        <v>99</v>
      </c>
      <c r="L11" s="6" t="s">
        <v>106</v>
      </c>
      <c r="M11" s="6" t="s">
        <v>226</v>
      </c>
      <c r="N11" s="9">
        <v>250</v>
      </c>
      <c r="O11" s="15">
        <f t="shared" si="4"/>
        <v>1</v>
      </c>
      <c r="P11" s="12" t="str">
        <f t="shared" si="5"/>
        <v>3</v>
      </c>
      <c r="Q11" s="9">
        <v>1</v>
      </c>
      <c r="R11" s="9">
        <v>1</v>
      </c>
      <c r="S11" s="9">
        <f t="shared" si="0"/>
        <v>1.4000000000000001</v>
      </c>
      <c r="T11" s="12" t="str">
        <f t="shared" si="1"/>
        <v>BAJO</v>
      </c>
      <c r="U11" s="13" t="s">
        <v>100</v>
      </c>
      <c r="V11" s="9" t="s">
        <v>160</v>
      </c>
      <c r="W11" s="13" t="s">
        <v>97</v>
      </c>
      <c r="X11" s="9">
        <v>2</v>
      </c>
      <c r="Y11" s="9">
        <f t="shared" si="6"/>
        <v>2.8000000000000003</v>
      </c>
      <c r="Z11" s="18" t="str">
        <f t="shared" si="7"/>
        <v>ACEPTABLE</v>
      </c>
      <c r="AA11" s="9">
        <v>0</v>
      </c>
      <c r="AB11" s="9">
        <v>1</v>
      </c>
      <c r="AC11" s="9">
        <v>1</v>
      </c>
      <c r="AD11" s="9">
        <v>1</v>
      </c>
      <c r="AE11" s="9">
        <v>1</v>
      </c>
      <c r="AF11" s="9">
        <v>1</v>
      </c>
    </row>
    <row r="12" spans="1:32" ht="81.599999999999994" x14ac:dyDescent="0.2">
      <c r="A12" s="144"/>
      <c r="B12" s="146"/>
      <c r="C12" s="20" t="s">
        <v>0</v>
      </c>
      <c r="D12" s="20" t="s">
        <v>156</v>
      </c>
      <c r="E12" s="40">
        <f t="shared" si="2"/>
        <v>1</v>
      </c>
      <c r="F12" s="40">
        <f t="shared" si="3"/>
        <v>0</v>
      </c>
      <c r="G12" s="40">
        <v>0</v>
      </c>
      <c r="H12" s="17" t="s">
        <v>33</v>
      </c>
      <c r="I12" s="17" t="s">
        <v>56</v>
      </c>
      <c r="J12" s="8" t="s">
        <v>25</v>
      </c>
      <c r="K12" s="6" t="s">
        <v>39</v>
      </c>
      <c r="L12" s="6" t="s">
        <v>49</v>
      </c>
      <c r="M12" s="6" t="s">
        <v>237</v>
      </c>
      <c r="N12" s="9">
        <v>250</v>
      </c>
      <c r="O12" s="15">
        <f t="shared" si="4"/>
        <v>1</v>
      </c>
      <c r="P12" s="12" t="str">
        <f t="shared" si="5"/>
        <v>3</v>
      </c>
      <c r="Q12" s="9">
        <v>1</v>
      </c>
      <c r="R12" s="9">
        <v>1</v>
      </c>
      <c r="S12" s="9">
        <f t="shared" si="0"/>
        <v>1.4000000000000001</v>
      </c>
      <c r="T12" s="12" t="str">
        <f t="shared" si="1"/>
        <v>BAJO</v>
      </c>
      <c r="U12" s="13" t="s">
        <v>22</v>
      </c>
      <c r="V12" s="9" t="s">
        <v>158</v>
      </c>
      <c r="W12" s="13" t="s">
        <v>86</v>
      </c>
      <c r="X12" s="9">
        <v>1</v>
      </c>
      <c r="Y12" s="9">
        <f t="shared" si="6"/>
        <v>1.4000000000000001</v>
      </c>
      <c r="Z12" s="18" t="str">
        <f t="shared" si="7"/>
        <v>ACEPTABLE</v>
      </c>
      <c r="AA12" s="9">
        <v>0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</row>
    <row r="13" spans="1:32" ht="81.599999999999994" x14ac:dyDescent="0.2">
      <c r="A13" s="144"/>
      <c r="B13" s="146"/>
      <c r="C13" s="20" t="s">
        <v>0</v>
      </c>
      <c r="D13" s="20" t="s">
        <v>156</v>
      </c>
      <c r="E13" s="40">
        <f t="shared" si="2"/>
        <v>0</v>
      </c>
      <c r="F13" s="40">
        <f t="shared" si="3"/>
        <v>1</v>
      </c>
      <c r="G13" s="40">
        <v>0</v>
      </c>
      <c r="H13" s="17" t="s">
        <v>33</v>
      </c>
      <c r="I13" s="17" t="s">
        <v>57</v>
      </c>
      <c r="J13" s="8" t="s">
        <v>25</v>
      </c>
      <c r="K13" s="6" t="s">
        <v>37</v>
      </c>
      <c r="L13" s="6" t="s">
        <v>48</v>
      </c>
      <c r="M13" s="6" t="s">
        <v>239</v>
      </c>
      <c r="N13" s="9">
        <v>12</v>
      </c>
      <c r="O13" s="15">
        <f t="shared" si="4"/>
        <v>4.8000000000000001E-2</v>
      </c>
      <c r="P13" s="12" t="str">
        <f t="shared" si="5"/>
        <v>1</v>
      </c>
      <c r="Q13" s="9">
        <v>2</v>
      </c>
      <c r="R13" s="9">
        <v>2</v>
      </c>
      <c r="S13" s="9">
        <f t="shared" si="0"/>
        <v>1.7999999999999998</v>
      </c>
      <c r="T13" s="12" t="str">
        <f t="shared" si="1"/>
        <v>BAJO</v>
      </c>
      <c r="U13" s="13" t="s">
        <v>93</v>
      </c>
      <c r="V13" s="9" t="s">
        <v>158</v>
      </c>
      <c r="W13" s="13" t="s">
        <v>54</v>
      </c>
      <c r="X13" s="9">
        <v>1</v>
      </c>
      <c r="Y13" s="9">
        <f t="shared" si="6"/>
        <v>1.7999999999999998</v>
      </c>
      <c r="Z13" s="18" t="str">
        <f t="shared" si="7"/>
        <v>ACEPTABLE</v>
      </c>
      <c r="AA13" s="9">
        <v>0</v>
      </c>
      <c r="AB13" s="9">
        <v>1</v>
      </c>
      <c r="AC13" s="9">
        <v>0</v>
      </c>
      <c r="AD13" s="9">
        <v>1</v>
      </c>
      <c r="AE13" s="9">
        <v>1</v>
      </c>
      <c r="AF13" s="9">
        <v>1</v>
      </c>
    </row>
    <row r="14" spans="1:32" ht="71.400000000000006" customHeight="1" x14ac:dyDescent="0.2">
      <c r="A14" s="144"/>
      <c r="B14" s="146"/>
      <c r="C14" s="20" t="s">
        <v>0</v>
      </c>
      <c r="D14" s="20" t="s">
        <v>156</v>
      </c>
      <c r="E14" s="40">
        <f t="shared" si="2"/>
        <v>0</v>
      </c>
      <c r="F14" s="40">
        <f t="shared" si="3"/>
        <v>1</v>
      </c>
      <c r="G14" s="40">
        <v>0</v>
      </c>
      <c r="H14" s="17" t="s">
        <v>32</v>
      </c>
      <c r="I14" s="17" t="s">
        <v>58</v>
      </c>
      <c r="J14" s="8" t="s">
        <v>25</v>
      </c>
      <c r="K14" s="6" t="s">
        <v>37</v>
      </c>
      <c r="L14" s="6" t="s">
        <v>69</v>
      </c>
      <c r="M14" s="6" t="s">
        <v>226</v>
      </c>
      <c r="N14" s="9">
        <v>3</v>
      </c>
      <c r="O14" s="15">
        <f t="shared" si="4"/>
        <v>1.2E-2</v>
      </c>
      <c r="P14" s="12" t="str">
        <f t="shared" si="5"/>
        <v>1</v>
      </c>
      <c r="Q14" s="9">
        <v>2</v>
      </c>
      <c r="R14" s="9">
        <v>2</v>
      </c>
      <c r="S14" s="9">
        <f t="shared" si="0"/>
        <v>1.7999999999999998</v>
      </c>
      <c r="T14" s="12" t="str">
        <f t="shared" si="1"/>
        <v>BAJO</v>
      </c>
      <c r="U14" s="13" t="s">
        <v>92</v>
      </c>
      <c r="V14" s="9" t="s">
        <v>158</v>
      </c>
      <c r="W14" s="13" t="s">
        <v>55</v>
      </c>
      <c r="X14" s="9">
        <v>1</v>
      </c>
      <c r="Y14" s="9">
        <f t="shared" si="6"/>
        <v>1.7999999999999998</v>
      </c>
      <c r="Z14" s="18" t="str">
        <f t="shared" si="7"/>
        <v>ACEPTABLE</v>
      </c>
      <c r="AA14" s="9">
        <v>0</v>
      </c>
      <c r="AB14" s="9">
        <v>1</v>
      </c>
      <c r="AC14" s="9">
        <v>1</v>
      </c>
      <c r="AD14" s="9">
        <v>1</v>
      </c>
      <c r="AE14" s="9">
        <v>1</v>
      </c>
      <c r="AF14" s="9">
        <v>1</v>
      </c>
    </row>
    <row r="15" spans="1:32" ht="81.599999999999994" x14ac:dyDescent="0.2">
      <c r="A15" s="144"/>
      <c r="B15" s="146"/>
      <c r="C15" s="20" t="s">
        <v>0</v>
      </c>
      <c r="D15" s="20" t="s">
        <v>156</v>
      </c>
      <c r="E15" s="40">
        <f t="shared" si="2"/>
        <v>1</v>
      </c>
      <c r="F15" s="40">
        <f t="shared" si="3"/>
        <v>0</v>
      </c>
      <c r="G15" s="40">
        <v>0</v>
      </c>
      <c r="H15" s="17" t="s">
        <v>61</v>
      </c>
      <c r="I15" s="17" t="s">
        <v>62</v>
      </c>
      <c r="J15" s="8" t="s">
        <v>25</v>
      </c>
      <c r="K15" s="6" t="s">
        <v>129</v>
      </c>
      <c r="L15" s="6" t="s">
        <v>106</v>
      </c>
      <c r="M15" s="6" t="s">
        <v>226</v>
      </c>
      <c r="N15" s="9">
        <v>250</v>
      </c>
      <c r="O15" s="15">
        <f t="shared" si="4"/>
        <v>1</v>
      </c>
      <c r="P15" s="12" t="str">
        <f t="shared" si="5"/>
        <v>3</v>
      </c>
      <c r="Q15" s="9">
        <v>2</v>
      </c>
      <c r="R15" s="9">
        <v>1</v>
      </c>
      <c r="S15" s="9">
        <f t="shared" si="0"/>
        <v>1.9000000000000001</v>
      </c>
      <c r="T15" s="12" t="str">
        <f t="shared" si="1"/>
        <v>BAJO</v>
      </c>
      <c r="U15" s="13" t="s">
        <v>59</v>
      </c>
      <c r="V15" s="9" t="s">
        <v>158</v>
      </c>
      <c r="W15" s="13" t="s">
        <v>79</v>
      </c>
      <c r="X15" s="9">
        <v>1</v>
      </c>
      <c r="Y15" s="9">
        <f t="shared" si="6"/>
        <v>1.9000000000000001</v>
      </c>
      <c r="Z15" s="18" t="str">
        <f t="shared" si="7"/>
        <v>ACEPTABLE</v>
      </c>
      <c r="AA15" s="9">
        <v>0</v>
      </c>
      <c r="AB15" s="9">
        <v>1</v>
      </c>
      <c r="AC15" s="9">
        <v>0</v>
      </c>
      <c r="AD15" s="9">
        <v>0</v>
      </c>
      <c r="AE15" s="9">
        <v>1</v>
      </c>
      <c r="AF15" s="9">
        <v>1</v>
      </c>
    </row>
    <row r="16" spans="1:32" ht="81.599999999999994" x14ac:dyDescent="0.2">
      <c r="A16" s="144"/>
      <c r="B16" s="146"/>
      <c r="C16" s="20" t="s">
        <v>0</v>
      </c>
      <c r="D16" s="20" t="s">
        <v>156</v>
      </c>
      <c r="E16" s="40">
        <f t="shared" si="2"/>
        <v>1</v>
      </c>
      <c r="F16" s="40">
        <f t="shared" si="3"/>
        <v>0</v>
      </c>
      <c r="G16" s="40">
        <v>0</v>
      </c>
      <c r="H16" s="17" t="s">
        <v>61</v>
      </c>
      <c r="I16" s="17" t="s">
        <v>88</v>
      </c>
      <c r="J16" s="8" t="s">
        <v>25</v>
      </c>
      <c r="K16" s="6" t="s">
        <v>64</v>
      </c>
      <c r="L16" s="6" t="s">
        <v>65</v>
      </c>
      <c r="M16" s="6" t="s">
        <v>226</v>
      </c>
      <c r="N16" s="9">
        <v>250</v>
      </c>
      <c r="O16" s="15">
        <f t="shared" si="4"/>
        <v>1</v>
      </c>
      <c r="P16" s="12" t="str">
        <f t="shared" si="5"/>
        <v>3</v>
      </c>
      <c r="Q16" s="9">
        <v>1</v>
      </c>
      <c r="R16" s="9">
        <v>1</v>
      </c>
      <c r="S16" s="9">
        <f t="shared" si="0"/>
        <v>1.4000000000000001</v>
      </c>
      <c r="T16" s="12" t="str">
        <f t="shared" si="1"/>
        <v>BAJO</v>
      </c>
      <c r="U16" s="13" t="s">
        <v>89</v>
      </c>
      <c r="V16" s="9" t="s">
        <v>158</v>
      </c>
      <c r="W16" s="13" t="s">
        <v>84</v>
      </c>
      <c r="X16" s="9">
        <v>1</v>
      </c>
      <c r="Y16" s="9">
        <f t="shared" si="6"/>
        <v>1.4000000000000001</v>
      </c>
      <c r="Z16" s="18" t="str">
        <f>IF(Y16&lt;=2,"ACEPTABLE",IF(AND(Y16&gt;2,Y16&lt;6),"MODERADO",IF(AND(Y16&gt;=6),"SIGNIFICATIVO")))</f>
        <v>ACEPTABLE</v>
      </c>
      <c r="AA16" s="9">
        <v>0</v>
      </c>
      <c r="AB16" s="9">
        <v>1</v>
      </c>
      <c r="AC16" s="9">
        <v>0</v>
      </c>
      <c r="AD16" s="9">
        <v>0</v>
      </c>
      <c r="AE16" s="9">
        <v>0</v>
      </c>
      <c r="AF16" s="9">
        <v>1</v>
      </c>
    </row>
    <row r="17" spans="1:32" ht="81.599999999999994" x14ac:dyDescent="0.2">
      <c r="A17" s="144"/>
      <c r="B17" s="146"/>
      <c r="C17" s="20" t="s">
        <v>0</v>
      </c>
      <c r="D17" s="20" t="s">
        <v>156</v>
      </c>
      <c r="E17" s="40">
        <f t="shared" si="2"/>
        <v>0</v>
      </c>
      <c r="F17" s="40">
        <f t="shared" si="3"/>
        <v>1</v>
      </c>
      <c r="G17" s="40">
        <v>0</v>
      </c>
      <c r="H17" s="17" t="s">
        <v>63</v>
      </c>
      <c r="I17" s="17" t="s">
        <v>45</v>
      </c>
      <c r="J17" s="8" t="s">
        <v>25</v>
      </c>
      <c r="K17" s="6" t="s">
        <v>37</v>
      </c>
      <c r="L17" s="6" t="s">
        <v>98</v>
      </c>
      <c r="M17" s="6" t="s">
        <v>226</v>
      </c>
      <c r="N17" s="9">
        <v>52</v>
      </c>
      <c r="O17" s="15">
        <f t="shared" si="4"/>
        <v>0.20799999999999999</v>
      </c>
      <c r="P17" s="12" t="str">
        <f t="shared" si="5"/>
        <v>2</v>
      </c>
      <c r="Q17" s="9">
        <v>2</v>
      </c>
      <c r="R17" s="9">
        <v>1</v>
      </c>
      <c r="S17" s="9">
        <f t="shared" si="0"/>
        <v>1.7</v>
      </c>
      <c r="T17" s="12" t="str">
        <f t="shared" si="1"/>
        <v>BAJO</v>
      </c>
      <c r="U17" s="13" t="s">
        <v>94</v>
      </c>
      <c r="V17" s="9" t="s">
        <v>158</v>
      </c>
      <c r="W17" s="13" t="s">
        <v>84</v>
      </c>
      <c r="X17" s="9">
        <v>1</v>
      </c>
      <c r="Y17" s="9">
        <f t="shared" si="6"/>
        <v>1.7</v>
      </c>
      <c r="Z17" s="18" t="str">
        <f t="shared" si="7"/>
        <v>ACEPTABLE</v>
      </c>
      <c r="AA17" s="9">
        <v>1</v>
      </c>
      <c r="AB17" s="9">
        <v>1</v>
      </c>
      <c r="AC17" s="9">
        <v>1</v>
      </c>
      <c r="AD17" s="9">
        <v>1</v>
      </c>
      <c r="AE17" s="9">
        <v>1</v>
      </c>
      <c r="AF17" s="9">
        <v>1</v>
      </c>
    </row>
    <row r="18" spans="1:32" ht="81.599999999999994" x14ac:dyDescent="0.2">
      <c r="A18" s="144"/>
      <c r="B18" s="146"/>
      <c r="C18" s="20" t="s">
        <v>0</v>
      </c>
      <c r="D18" s="20" t="s">
        <v>156</v>
      </c>
      <c r="E18" s="40">
        <f t="shared" si="2"/>
        <v>1</v>
      </c>
      <c r="F18" s="40">
        <f t="shared" si="3"/>
        <v>0</v>
      </c>
      <c r="G18" s="40">
        <v>0</v>
      </c>
      <c r="H18" s="17" t="s">
        <v>63</v>
      </c>
      <c r="I18" s="17" t="s">
        <v>45</v>
      </c>
      <c r="J18" s="8" t="s">
        <v>25</v>
      </c>
      <c r="K18" s="6" t="s">
        <v>129</v>
      </c>
      <c r="L18" s="6" t="s">
        <v>106</v>
      </c>
      <c r="M18" s="6" t="s">
        <v>226</v>
      </c>
      <c r="N18" s="9">
        <v>250</v>
      </c>
      <c r="O18" s="15">
        <f t="shared" si="4"/>
        <v>1</v>
      </c>
      <c r="P18" s="12" t="str">
        <f t="shared" si="5"/>
        <v>3</v>
      </c>
      <c r="Q18" s="9">
        <v>2</v>
      </c>
      <c r="R18" s="9">
        <v>1</v>
      </c>
      <c r="S18" s="9">
        <f t="shared" si="0"/>
        <v>1.9000000000000001</v>
      </c>
      <c r="T18" s="12" t="str">
        <f t="shared" si="1"/>
        <v>BAJO</v>
      </c>
      <c r="U18" s="13" t="s">
        <v>59</v>
      </c>
      <c r="V18" s="9" t="s">
        <v>158</v>
      </c>
      <c r="W18" s="13" t="s">
        <v>79</v>
      </c>
      <c r="X18" s="9">
        <v>1</v>
      </c>
      <c r="Y18" s="9">
        <f t="shared" si="6"/>
        <v>1.9000000000000001</v>
      </c>
      <c r="Z18" s="18" t="str">
        <f t="shared" si="7"/>
        <v>ACEPTABLE</v>
      </c>
      <c r="AA18" s="9">
        <v>0</v>
      </c>
      <c r="AB18" s="9">
        <v>1</v>
      </c>
      <c r="AC18" s="9">
        <v>0</v>
      </c>
      <c r="AD18" s="9">
        <v>0</v>
      </c>
      <c r="AE18" s="9">
        <v>1</v>
      </c>
      <c r="AF18" s="9">
        <v>1</v>
      </c>
    </row>
    <row r="19" spans="1:32" ht="81.599999999999994" x14ac:dyDescent="0.2">
      <c r="A19" s="144"/>
      <c r="B19" s="146"/>
      <c r="C19" s="20" t="s">
        <v>0</v>
      </c>
      <c r="D19" s="20" t="s">
        <v>156</v>
      </c>
      <c r="E19" s="40">
        <f t="shared" si="2"/>
        <v>1</v>
      </c>
      <c r="F19" s="40">
        <f t="shared" si="3"/>
        <v>0</v>
      </c>
      <c r="G19" s="40">
        <v>0</v>
      </c>
      <c r="H19" s="17" t="s">
        <v>63</v>
      </c>
      <c r="I19" s="17" t="s">
        <v>63</v>
      </c>
      <c r="J19" s="8" t="s">
        <v>25</v>
      </c>
      <c r="K19" s="6" t="s">
        <v>66</v>
      </c>
      <c r="L19" s="6" t="s">
        <v>67</v>
      </c>
      <c r="M19" s="6" t="s">
        <v>226</v>
      </c>
      <c r="N19" s="9">
        <v>250</v>
      </c>
      <c r="O19" s="15">
        <f t="shared" si="4"/>
        <v>1</v>
      </c>
      <c r="P19" s="12" t="str">
        <f t="shared" si="5"/>
        <v>3</v>
      </c>
      <c r="Q19" s="9">
        <v>1</v>
      </c>
      <c r="R19" s="9">
        <v>1</v>
      </c>
      <c r="S19" s="9">
        <f t="shared" si="0"/>
        <v>1.4000000000000001</v>
      </c>
      <c r="T19" s="12" t="str">
        <f t="shared" si="1"/>
        <v>BAJO</v>
      </c>
      <c r="U19" s="13" t="s">
        <v>68</v>
      </c>
      <c r="V19" s="9" t="s">
        <v>158</v>
      </c>
      <c r="W19" s="13" t="s">
        <v>84</v>
      </c>
      <c r="X19" s="9">
        <v>1</v>
      </c>
      <c r="Y19" s="9">
        <f t="shared" si="6"/>
        <v>1.4000000000000001</v>
      </c>
      <c r="Z19" s="18" t="str">
        <f t="shared" si="7"/>
        <v>ACEPTABLE</v>
      </c>
      <c r="AA19" s="9">
        <v>0</v>
      </c>
      <c r="AB19" s="9">
        <v>1</v>
      </c>
      <c r="AC19" s="9">
        <v>0</v>
      </c>
      <c r="AD19" s="9">
        <v>0</v>
      </c>
      <c r="AE19" s="9">
        <v>0</v>
      </c>
      <c r="AF19" s="9">
        <v>0</v>
      </c>
    </row>
    <row r="20" spans="1:32" ht="122.4" customHeight="1" x14ac:dyDescent="0.2">
      <c r="A20" s="144"/>
      <c r="B20" s="146"/>
      <c r="C20" s="20" t="s">
        <v>0</v>
      </c>
      <c r="D20" s="20" t="s">
        <v>153</v>
      </c>
      <c r="E20" s="40">
        <f t="shared" si="2"/>
        <v>1</v>
      </c>
      <c r="F20" s="40">
        <f t="shared" si="3"/>
        <v>0</v>
      </c>
      <c r="G20" s="40">
        <v>0</v>
      </c>
      <c r="H20" s="17" t="s">
        <v>244</v>
      </c>
      <c r="I20" s="17" t="s">
        <v>245</v>
      </c>
      <c r="J20" s="8" t="s">
        <v>25</v>
      </c>
      <c r="K20" s="6" t="s">
        <v>66</v>
      </c>
      <c r="L20" s="6" t="s">
        <v>243</v>
      </c>
      <c r="M20" s="6" t="s">
        <v>236</v>
      </c>
      <c r="N20" s="9">
        <v>250</v>
      </c>
      <c r="O20" s="15">
        <f>+N20/250</f>
        <v>1</v>
      </c>
      <c r="P20" s="12" t="str">
        <f>IF(O20&lt;=0.15,"1",IF(AND(O20&gt;0.15,O20&lt;0.3),"2",IF(AND(O20&gt;=0.3),"3")))</f>
        <v>3</v>
      </c>
      <c r="Q20" s="9">
        <v>1</v>
      </c>
      <c r="R20" s="9">
        <v>2</v>
      </c>
      <c r="S20" s="9">
        <f t="shared" si="0"/>
        <v>1.7000000000000002</v>
      </c>
      <c r="T20" s="12" t="str">
        <f t="shared" si="1"/>
        <v>BAJO</v>
      </c>
      <c r="U20" s="13" t="s">
        <v>68</v>
      </c>
      <c r="V20" s="9" t="s">
        <v>158</v>
      </c>
      <c r="W20" s="13" t="s">
        <v>84</v>
      </c>
      <c r="X20" s="9">
        <v>1</v>
      </c>
      <c r="Y20" s="9">
        <f t="shared" si="6"/>
        <v>1.7000000000000002</v>
      </c>
      <c r="Z20" s="18" t="str">
        <f t="shared" si="7"/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0</v>
      </c>
      <c r="AF20" s="9">
        <v>0</v>
      </c>
    </row>
    <row r="21" spans="1:32" ht="60.6" x14ac:dyDescent="0.2">
      <c r="A21" s="144"/>
      <c r="B21" s="146"/>
      <c r="C21" s="20" t="s">
        <v>24</v>
      </c>
      <c r="D21" s="20" t="s">
        <v>166</v>
      </c>
      <c r="E21" s="40">
        <f t="shared" si="2"/>
        <v>1</v>
      </c>
      <c r="F21" s="40">
        <f t="shared" si="3"/>
        <v>0</v>
      </c>
      <c r="G21" s="40">
        <v>0</v>
      </c>
      <c r="H21" s="17" t="s">
        <v>34</v>
      </c>
      <c r="I21" s="17" t="s">
        <v>96</v>
      </c>
      <c r="J21" s="8" t="s">
        <v>25</v>
      </c>
      <c r="K21" s="6" t="s">
        <v>35</v>
      </c>
      <c r="L21" s="6" t="s">
        <v>50</v>
      </c>
      <c r="M21" s="6" t="s">
        <v>240</v>
      </c>
      <c r="N21" s="9">
        <v>250</v>
      </c>
      <c r="O21" s="15">
        <f t="shared" si="4"/>
        <v>1</v>
      </c>
      <c r="P21" s="12" t="str">
        <f t="shared" si="5"/>
        <v>3</v>
      </c>
      <c r="Q21" s="9">
        <v>2</v>
      </c>
      <c r="R21" s="9">
        <v>1</v>
      </c>
      <c r="S21" s="9">
        <f t="shared" si="0"/>
        <v>1.9000000000000001</v>
      </c>
      <c r="T21" s="12" t="str">
        <f t="shared" si="1"/>
        <v>BAJO</v>
      </c>
      <c r="U21" s="13" t="s">
        <v>95</v>
      </c>
      <c r="V21" s="9" t="s">
        <v>158</v>
      </c>
      <c r="W21" s="13" t="s">
        <v>85</v>
      </c>
      <c r="X21" s="9">
        <v>1</v>
      </c>
      <c r="Y21" s="9">
        <f t="shared" si="6"/>
        <v>1.9000000000000001</v>
      </c>
      <c r="Z21" s="18" t="str">
        <f t="shared" si="7"/>
        <v>ACEPTABLE</v>
      </c>
      <c r="AA21" s="9">
        <v>1</v>
      </c>
      <c r="AB21" s="9">
        <v>1</v>
      </c>
      <c r="AC21" s="9">
        <v>0</v>
      </c>
      <c r="AD21" s="9">
        <v>0</v>
      </c>
      <c r="AE21" s="9">
        <v>1</v>
      </c>
      <c r="AF21" s="9">
        <v>1</v>
      </c>
    </row>
    <row r="22" spans="1:32" ht="60.6" x14ac:dyDescent="0.2">
      <c r="A22" s="144"/>
      <c r="B22" s="146"/>
      <c r="C22" s="20" t="s">
        <v>24</v>
      </c>
      <c r="D22" s="20" t="s">
        <v>166</v>
      </c>
      <c r="E22" s="40">
        <f t="shared" si="2"/>
        <v>1</v>
      </c>
      <c r="F22" s="40">
        <f t="shared" si="3"/>
        <v>0</v>
      </c>
      <c r="G22" s="40">
        <v>0</v>
      </c>
      <c r="H22" s="17" t="s">
        <v>34</v>
      </c>
      <c r="I22" s="17" t="s">
        <v>36</v>
      </c>
      <c r="J22" s="8" t="s">
        <v>25</v>
      </c>
      <c r="K22" s="6" t="s">
        <v>44</v>
      </c>
      <c r="L22" s="6" t="s">
        <v>51</v>
      </c>
      <c r="M22" s="6" t="s">
        <v>240</v>
      </c>
      <c r="N22" s="9">
        <v>250</v>
      </c>
      <c r="O22" s="15">
        <f t="shared" si="4"/>
        <v>1</v>
      </c>
      <c r="P22" s="12" t="str">
        <f t="shared" si="5"/>
        <v>3</v>
      </c>
      <c r="Q22" s="9">
        <v>2</v>
      </c>
      <c r="R22" s="9">
        <v>2</v>
      </c>
      <c r="S22" s="9">
        <f t="shared" si="0"/>
        <v>2.2000000000000002</v>
      </c>
      <c r="T22" s="12" t="str">
        <f t="shared" si="1"/>
        <v>MEDIO</v>
      </c>
      <c r="U22" s="13" t="s">
        <v>81</v>
      </c>
      <c r="V22" s="9" t="s">
        <v>158</v>
      </c>
      <c r="W22" s="13" t="s">
        <v>83</v>
      </c>
      <c r="X22" s="9">
        <v>1</v>
      </c>
      <c r="Y22" s="9">
        <f t="shared" si="6"/>
        <v>2.2000000000000002</v>
      </c>
      <c r="Z22" s="18" t="str">
        <f t="shared" si="7"/>
        <v>ACEPTABLE</v>
      </c>
      <c r="AA22" s="9">
        <v>1</v>
      </c>
      <c r="AB22" s="9">
        <v>1</v>
      </c>
      <c r="AC22" s="9">
        <v>0</v>
      </c>
      <c r="AD22" s="9">
        <v>0</v>
      </c>
      <c r="AE22" s="9">
        <v>1</v>
      </c>
      <c r="AF22" s="9">
        <v>1</v>
      </c>
    </row>
    <row r="23" spans="1:32" ht="71.400000000000006" customHeight="1" x14ac:dyDescent="0.2">
      <c r="A23" s="144"/>
      <c r="B23" s="146"/>
      <c r="C23" s="20" t="s">
        <v>24</v>
      </c>
      <c r="D23" s="20" t="s">
        <v>166</v>
      </c>
      <c r="E23" s="40">
        <f t="shared" si="2"/>
        <v>0</v>
      </c>
      <c r="F23" s="40">
        <f t="shared" si="3"/>
        <v>1</v>
      </c>
      <c r="G23" s="40">
        <v>0</v>
      </c>
      <c r="H23" s="17" t="s">
        <v>34</v>
      </c>
      <c r="I23" s="17" t="s">
        <v>36</v>
      </c>
      <c r="J23" s="8" t="s">
        <v>25</v>
      </c>
      <c r="K23" s="6" t="s">
        <v>37</v>
      </c>
      <c r="L23" s="6" t="s">
        <v>78</v>
      </c>
      <c r="M23" s="6" t="s">
        <v>240</v>
      </c>
      <c r="N23" s="9">
        <v>1</v>
      </c>
      <c r="O23" s="15">
        <f t="shared" si="4"/>
        <v>4.0000000000000001E-3</v>
      </c>
      <c r="P23" s="12" t="str">
        <f t="shared" si="5"/>
        <v>1</v>
      </c>
      <c r="Q23" s="9">
        <v>2</v>
      </c>
      <c r="R23" s="9">
        <v>2</v>
      </c>
      <c r="S23" s="9">
        <f t="shared" si="0"/>
        <v>1.7999999999999998</v>
      </c>
      <c r="T23" s="12" t="str">
        <f t="shared" si="1"/>
        <v>BAJO</v>
      </c>
      <c r="U23" s="13" t="s">
        <v>92</v>
      </c>
      <c r="V23" s="9" t="s">
        <v>158</v>
      </c>
      <c r="W23" s="13" t="s">
        <v>82</v>
      </c>
      <c r="X23" s="9">
        <v>1</v>
      </c>
      <c r="Y23" s="9">
        <f t="shared" si="6"/>
        <v>1.7999999999999998</v>
      </c>
      <c r="Z23" s="18" t="str">
        <f t="shared" si="7"/>
        <v>ACEPTABLE</v>
      </c>
      <c r="AA23" s="9">
        <v>0</v>
      </c>
      <c r="AB23" s="9">
        <v>1</v>
      </c>
      <c r="AC23" s="9">
        <v>0</v>
      </c>
      <c r="AD23" s="9">
        <v>1</v>
      </c>
      <c r="AE23" s="9">
        <v>1</v>
      </c>
      <c r="AF23" s="9">
        <v>1</v>
      </c>
    </row>
    <row r="24" spans="1:32" ht="60.6" x14ac:dyDescent="0.2">
      <c r="A24" s="144"/>
      <c r="B24" s="146"/>
      <c r="C24" s="20" t="s">
        <v>24</v>
      </c>
      <c r="D24" s="20" t="s">
        <v>166</v>
      </c>
      <c r="E24" s="40">
        <f t="shared" si="2"/>
        <v>0</v>
      </c>
      <c r="F24" s="40">
        <f t="shared" si="3"/>
        <v>1</v>
      </c>
      <c r="G24" s="40">
        <v>0</v>
      </c>
      <c r="H24" s="17" t="s">
        <v>34</v>
      </c>
      <c r="I24" s="17" t="s">
        <v>36</v>
      </c>
      <c r="J24" s="8" t="s">
        <v>25</v>
      </c>
      <c r="K24" s="6" t="s">
        <v>38</v>
      </c>
      <c r="L24" s="6" t="s">
        <v>52</v>
      </c>
      <c r="M24" s="6" t="s">
        <v>240</v>
      </c>
      <c r="N24" s="9">
        <v>1</v>
      </c>
      <c r="O24" s="15">
        <f t="shared" si="4"/>
        <v>4.0000000000000001E-3</v>
      </c>
      <c r="P24" s="12" t="str">
        <f t="shared" si="5"/>
        <v>1</v>
      </c>
      <c r="Q24" s="9">
        <v>2</v>
      </c>
      <c r="R24" s="9">
        <v>2</v>
      </c>
      <c r="S24" s="9">
        <f t="shared" si="0"/>
        <v>1.7999999999999998</v>
      </c>
      <c r="T24" s="12" t="str">
        <f t="shared" si="1"/>
        <v>BAJO</v>
      </c>
      <c r="U24" s="13" t="s">
        <v>91</v>
      </c>
      <c r="V24" s="9" t="s">
        <v>158</v>
      </c>
      <c r="W24" s="13" t="s">
        <v>82</v>
      </c>
      <c r="X24" s="9">
        <v>1</v>
      </c>
      <c r="Y24" s="9">
        <f t="shared" si="6"/>
        <v>1.7999999999999998</v>
      </c>
      <c r="Z24" s="18" t="str">
        <f t="shared" si="7"/>
        <v>ACEPTABLE</v>
      </c>
      <c r="AA24" s="9">
        <v>0</v>
      </c>
      <c r="AB24" s="9">
        <v>1</v>
      </c>
      <c r="AC24" s="9">
        <v>1</v>
      </c>
      <c r="AD24" s="9">
        <v>1</v>
      </c>
      <c r="AE24" s="9">
        <v>0</v>
      </c>
      <c r="AF24" s="9">
        <v>1</v>
      </c>
    </row>
    <row r="25" spans="1:32" ht="60.6" x14ac:dyDescent="0.2">
      <c r="A25" s="144"/>
      <c r="B25" s="146"/>
      <c r="C25" s="20" t="s">
        <v>24</v>
      </c>
      <c r="D25" s="20" t="s">
        <v>166</v>
      </c>
      <c r="E25" s="40">
        <f t="shared" si="2"/>
        <v>0</v>
      </c>
      <c r="F25" s="40">
        <f t="shared" si="3"/>
        <v>1</v>
      </c>
      <c r="G25" s="40">
        <v>0</v>
      </c>
      <c r="H25" s="17" t="s">
        <v>34</v>
      </c>
      <c r="I25" s="17" t="s">
        <v>36</v>
      </c>
      <c r="J25" s="8" t="s">
        <v>25</v>
      </c>
      <c r="K25" s="6" t="s">
        <v>40</v>
      </c>
      <c r="L25" s="6" t="s">
        <v>60</v>
      </c>
      <c r="M25" s="6" t="s">
        <v>240</v>
      </c>
      <c r="N25" s="9">
        <v>1</v>
      </c>
      <c r="O25" s="15">
        <f t="shared" si="4"/>
        <v>4.0000000000000001E-3</v>
      </c>
      <c r="P25" s="12" t="str">
        <f t="shared" si="5"/>
        <v>1</v>
      </c>
      <c r="Q25" s="9">
        <v>3</v>
      </c>
      <c r="R25" s="9">
        <v>3</v>
      </c>
      <c r="S25" s="9">
        <f t="shared" si="0"/>
        <v>2.5999999999999996</v>
      </c>
      <c r="T25" s="12" t="str">
        <f t="shared" si="1"/>
        <v>ALTO</v>
      </c>
      <c r="U25" s="13" t="s">
        <v>70</v>
      </c>
      <c r="V25" s="9" t="s">
        <v>158</v>
      </c>
      <c r="W25" s="13" t="s">
        <v>80</v>
      </c>
      <c r="X25" s="9">
        <v>1</v>
      </c>
      <c r="Y25" s="9">
        <f t="shared" si="6"/>
        <v>2.5999999999999996</v>
      </c>
      <c r="Z25" s="18" t="str">
        <f t="shared" si="7"/>
        <v>ACEPTABLE</v>
      </c>
      <c r="AA25" s="9">
        <v>1</v>
      </c>
      <c r="AB25" s="9">
        <v>1</v>
      </c>
      <c r="AC25" s="9">
        <v>0</v>
      </c>
      <c r="AD25" s="9">
        <v>0</v>
      </c>
      <c r="AE25" s="9">
        <v>1</v>
      </c>
      <c r="AF25" s="9">
        <v>1</v>
      </c>
    </row>
    <row r="26" spans="1:32" ht="60.6" x14ac:dyDescent="0.2">
      <c r="A26" s="144"/>
      <c r="B26" s="146"/>
      <c r="C26" s="20" t="s">
        <v>24</v>
      </c>
      <c r="D26" s="20" t="s">
        <v>166</v>
      </c>
      <c r="E26" s="40">
        <f t="shared" si="2"/>
        <v>0</v>
      </c>
      <c r="F26" s="40">
        <f t="shared" si="3"/>
        <v>1</v>
      </c>
      <c r="G26" s="40">
        <v>0</v>
      </c>
      <c r="H26" s="17" t="s">
        <v>34</v>
      </c>
      <c r="I26" s="17" t="s">
        <v>36</v>
      </c>
      <c r="J26" s="8" t="s">
        <v>25</v>
      </c>
      <c r="K26" s="6" t="s">
        <v>37</v>
      </c>
      <c r="L26" s="6" t="s">
        <v>71</v>
      </c>
      <c r="M26" s="6" t="s">
        <v>240</v>
      </c>
      <c r="N26" s="9">
        <v>2</v>
      </c>
      <c r="O26" s="15">
        <f t="shared" si="4"/>
        <v>8.0000000000000002E-3</v>
      </c>
      <c r="P26" s="12" t="str">
        <f t="shared" si="5"/>
        <v>1</v>
      </c>
      <c r="Q26" s="9">
        <v>1</v>
      </c>
      <c r="R26" s="9">
        <v>1</v>
      </c>
      <c r="S26" s="9">
        <f t="shared" si="0"/>
        <v>1</v>
      </c>
      <c r="T26" s="12" t="str">
        <f t="shared" si="1"/>
        <v>BAJO</v>
      </c>
      <c r="U26" s="13" t="s">
        <v>91</v>
      </c>
      <c r="V26" s="9" t="s">
        <v>158</v>
      </c>
      <c r="W26" s="13" t="s">
        <v>85</v>
      </c>
      <c r="X26" s="9">
        <v>1</v>
      </c>
      <c r="Y26" s="9">
        <f t="shared" si="6"/>
        <v>1</v>
      </c>
      <c r="Z26" s="18" t="str">
        <f t="shared" si="7"/>
        <v>ACEPTABLE</v>
      </c>
      <c r="AA26" s="9">
        <v>0</v>
      </c>
      <c r="AB26" s="9">
        <v>0</v>
      </c>
      <c r="AC26" s="9">
        <v>0</v>
      </c>
      <c r="AD26" s="9">
        <v>0</v>
      </c>
      <c r="AE26" s="9">
        <v>1</v>
      </c>
      <c r="AF26" s="9">
        <v>1</v>
      </c>
    </row>
    <row r="27" spans="1:32" ht="60.6" x14ac:dyDescent="0.2">
      <c r="A27" s="144"/>
      <c r="B27" s="146"/>
      <c r="C27" s="20" t="s">
        <v>24</v>
      </c>
      <c r="D27" s="20" t="s">
        <v>166</v>
      </c>
      <c r="E27" s="40">
        <f t="shared" si="2"/>
        <v>0</v>
      </c>
      <c r="F27" s="40">
        <f t="shared" si="3"/>
        <v>1</v>
      </c>
      <c r="G27" s="40">
        <v>0</v>
      </c>
      <c r="H27" s="17" t="s">
        <v>34</v>
      </c>
      <c r="I27" s="17" t="s">
        <v>36</v>
      </c>
      <c r="J27" s="8" t="s">
        <v>25</v>
      </c>
      <c r="K27" s="6" t="s">
        <v>37</v>
      </c>
      <c r="L27" s="6" t="s">
        <v>72</v>
      </c>
      <c r="M27" s="6" t="s">
        <v>226</v>
      </c>
      <c r="N27" s="9">
        <v>3</v>
      </c>
      <c r="O27" s="15">
        <f t="shared" si="4"/>
        <v>1.2E-2</v>
      </c>
      <c r="P27" s="12" t="str">
        <f t="shared" si="5"/>
        <v>1</v>
      </c>
      <c r="Q27" s="9">
        <v>1</v>
      </c>
      <c r="R27" s="9">
        <v>1</v>
      </c>
      <c r="S27" s="9">
        <f t="shared" si="0"/>
        <v>1</v>
      </c>
      <c r="T27" s="12" t="str">
        <f t="shared" si="1"/>
        <v>BAJO</v>
      </c>
      <c r="U27" s="13" t="s">
        <v>91</v>
      </c>
      <c r="V27" s="9" t="s">
        <v>158</v>
      </c>
      <c r="W27" s="13" t="s">
        <v>85</v>
      </c>
      <c r="X27" s="9">
        <v>1</v>
      </c>
      <c r="Y27" s="9">
        <f t="shared" si="6"/>
        <v>1</v>
      </c>
      <c r="Z27" s="18" t="str">
        <f t="shared" si="7"/>
        <v>ACEPTABLE</v>
      </c>
      <c r="AA27" s="9">
        <v>0</v>
      </c>
      <c r="AB27" s="9">
        <v>0</v>
      </c>
      <c r="AC27" s="9">
        <v>1</v>
      </c>
      <c r="AD27" s="9">
        <v>1</v>
      </c>
      <c r="AE27" s="9">
        <v>0</v>
      </c>
      <c r="AF27" s="9">
        <v>1</v>
      </c>
    </row>
    <row r="28" spans="1:32" ht="71.400000000000006" customHeight="1" x14ac:dyDescent="0.2">
      <c r="A28" s="144"/>
      <c r="B28" s="146"/>
      <c r="C28" s="20" t="s">
        <v>24</v>
      </c>
      <c r="D28" s="20" t="s">
        <v>166</v>
      </c>
      <c r="E28" s="40">
        <f t="shared" si="2"/>
        <v>0</v>
      </c>
      <c r="F28" s="40">
        <f t="shared" si="3"/>
        <v>1</v>
      </c>
      <c r="G28" s="40">
        <v>0</v>
      </c>
      <c r="H28" s="17" t="s">
        <v>34</v>
      </c>
      <c r="I28" s="17" t="s">
        <v>36</v>
      </c>
      <c r="J28" s="8" t="s">
        <v>25</v>
      </c>
      <c r="K28" s="6" t="s">
        <v>38</v>
      </c>
      <c r="L28" s="6" t="s">
        <v>73</v>
      </c>
      <c r="M28" s="6" t="s">
        <v>226</v>
      </c>
      <c r="N28" s="9">
        <v>1</v>
      </c>
      <c r="O28" s="15">
        <f t="shared" si="4"/>
        <v>4.0000000000000001E-3</v>
      </c>
      <c r="P28" s="12" t="str">
        <f t="shared" si="5"/>
        <v>1</v>
      </c>
      <c r="Q28" s="9">
        <v>1</v>
      </c>
      <c r="R28" s="9">
        <v>1</v>
      </c>
      <c r="S28" s="9">
        <f t="shared" si="0"/>
        <v>1</v>
      </c>
      <c r="T28" s="12" t="str">
        <f t="shared" si="1"/>
        <v>BAJO</v>
      </c>
      <c r="U28" s="13" t="s">
        <v>92</v>
      </c>
      <c r="V28" s="9" t="s">
        <v>158</v>
      </c>
      <c r="W28" s="13" t="s">
        <v>85</v>
      </c>
      <c r="X28" s="9">
        <v>1</v>
      </c>
      <c r="Y28" s="9">
        <f t="shared" si="6"/>
        <v>1</v>
      </c>
      <c r="Z28" s="18" t="str">
        <f t="shared" si="7"/>
        <v>ACEPTABLE</v>
      </c>
      <c r="AA28" s="9">
        <v>0</v>
      </c>
      <c r="AB28" s="9">
        <v>0</v>
      </c>
      <c r="AC28" s="9">
        <v>0</v>
      </c>
      <c r="AD28" s="9">
        <v>1</v>
      </c>
      <c r="AE28" s="9">
        <v>1</v>
      </c>
      <c r="AF28" s="9">
        <v>1</v>
      </c>
    </row>
    <row r="29" spans="1:32" ht="61.2" x14ac:dyDescent="0.2">
      <c r="A29" s="144"/>
      <c r="B29" s="146"/>
      <c r="C29" s="20" t="s">
        <v>24</v>
      </c>
      <c r="D29" s="20" t="s">
        <v>166</v>
      </c>
      <c r="E29" s="40">
        <f t="shared" si="2"/>
        <v>1</v>
      </c>
      <c r="F29" s="40">
        <f t="shared" si="3"/>
        <v>0</v>
      </c>
      <c r="G29" s="40">
        <v>0</v>
      </c>
      <c r="H29" s="17" t="s">
        <v>31</v>
      </c>
      <c r="I29" s="17" t="s">
        <v>42</v>
      </c>
      <c r="J29" s="8" t="s">
        <v>25</v>
      </c>
      <c r="K29" s="6" t="s">
        <v>35</v>
      </c>
      <c r="L29" s="6" t="s">
        <v>35</v>
      </c>
      <c r="M29" s="6" t="s">
        <v>226</v>
      </c>
      <c r="N29" s="9">
        <v>250</v>
      </c>
      <c r="O29" s="15">
        <f t="shared" ref="O29:O34" si="8">+N29/250</f>
        <v>1</v>
      </c>
      <c r="P29" s="12" t="str">
        <f t="shared" ref="P29:P34" si="9">IF(O29&lt;=0.15,"1",IF(AND(O29&gt;0.15,O29&lt;0.3),"2",IF(AND(O29&gt;=0.3),"3")))</f>
        <v>3</v>
      </c>
      <c r="Q29" s="9">
        <v>2</v>
      </c>
      <c r="R29" s="9">
        <v>1</v>
      </c>
      <c r="S29" s="9">
        <f>+(P29*0.2)+(Q29*0.5)+(R29*0.3)</f>
        <v>1.9000000000000001</v>
      </c>
      <c r="T29" s="12" t="str">
        <f>IF(S29&lt;=2,"BAJO",IF(AND(S29&gt;2,S29&lt;2.5),"MEDIO",IF(AND(S29&gt;=2.5),"ALTO")))</f>
        <v>BAJO</v>
      </c>
      <c r="U29" s="13" t="s">
        <v>53</v>
      </c>
      <c r="V29" s="9" t="s">
        <v>158</v>
      </c>
      <c r="W29" s="13" t="s">
        <v>54</v>
      </c>
      <c r="X29" s="9">
        <v>1</v>
      </c>
      <c r="Y29" s="9">
        <f>+X29*S29</f>
        <v>1.9000000000000001</v>
      </c>
      <c r="Z29" s="18" t="str">
        <f>IF(Y29&lt;=3,"ACEPTABLE",IF(AND(Y29&gt;3,Y29&lt;6),"MODERADO",IF(AND(Y29&gt;=6),"SIGNIFICATIVO")))</f>
        <v>ACEPTABLE</v>
      </c>
      <c r="AA29" s="9">
        <v>0</v>
      </c>
      <c r="AB29" s="9">
        <v>1</v>
      </c>
      <c r="AC29" s="9">
        <v>0</v>
      </c>
      <c r="AD29" s="9">
        <v>0</v>
      </c>
      <c r="AE29" s="9">
        <v>1</v>
      </c>
      <c r="AF29" s="9">
        <v>1</v>
      </c>
    </row>
    <row r="30" spans="1:32" ht="60.6" x14ac:dyDescent="0.2">
      <c r="A30" s="144"/>
      <c r="B30" s="146"/>
      <c r="C30" s="20" t="s">
        <v>24</v>
      </c>
      <c r="D30" s="20" t="s">
        <v>142</v>
      </c>
      <c r="E30" s="40">
        <f t="shared" si="2"/>
        <v>1</v>
      </c>
      <c r="F30" s="40">
        <f t="shared" si="3"/>
        <v>0</v>
      </c>
      <c r="G30" s="40">
        <v>0</v>
      </c>
      <c r="H30" s="17" t="s">
        <v>31</v>
      </c>
      <c r="I30" s="17" t="s">
        <v>41</v>
      </c>
      <c r="J30" s="8" t="s">
        <v>25</v>
      </c>
      <c r="K30" s="6" t="s">
        <v>129</v>
      </c>
      <c r="L30" s="6" t="s">
        <v>106</v>
      </c>
      <c r="M30" s="6" t="s">
        <v>226</v>
      </c>
      <c r="N30" s="9">
        <v>250</v>
      </c>
      <c r="O30" s="15">
        <f t="shared" si="8"/>
        <v>1</v>
      </c>
      <c r="P30" s="12" t="str">
        <f t="shared" si="9"/>
        <v>3</v>
      </c>
      <c r="Q30" s="9">
        <v>1</v>
      </c>
      <c r="R30" s="9">
        <v>1</v>
      </c>
      <c r="S30" s="9">
        <f>+(P30*0.2)+(Q30*0.5)+(R30*0.3)</f>
        <v>1.4000000000000001</v>
      </c>
      <c r="T30" s="12" t="str">
        <f>IF(S30&lt;=2,"BAJO",IF(AND(S30&gt;2,S30&lt;2.5),"MEDIO",IF(AND(S30&gt;=2.5),"ALTO")))</f>
        <v>BAJO</v>
      </c>
      <c r="U30" s="13" t="s">
        <v>100</v>
      </c>
      <c r="V30" s="9" t="s">
        <v>158</v>
      </c>
      <c r="W30" s="13" t="s">
        <v>97</v>
      </c>
      <c r="X30" s="9">
        <v>2</v>
      </c>
      <c r="Y30" s="9">
        <f>+X30*S30</f>
        <v>2.8000000000000003</v>
      </c>
      <c r="Z30" s="18" t="str">
        <f>IF(Y30&lt;=3,"ACEPTABLE",IF(AND(Y30&gt;3,Y30&lt;6),"MODERADO",IF(AND(Y30&gt;=6),"SIGNIFICATIVO")))</f>
        <v>ACEPTABLE</v>
      </c>
      <c r="AA30" s="9">
        <v>0</v>
      </c>
      <c r="AB30" s="9">
        <v>1</v>
      </c>
      <c r="AC30" s="9">
        <v>1</v>
      </c>
      <c r="AD30" s="9">
        <v>1</v>
      </c>
      <c r="AE30" s="9">
        <v>1</v>
      </c>
      <c r="AF30" s="9">
        <v>1</v>
      </c>
    </row>
    <row r="31" spans="1:32" ht="61.2" x14ac:dyDescent="0.2">
      <c r="A31" s="144"/>
      <c r="B31" s="146"/>
      <c r="C31" s="20" t="s">
        <v>24</v>
      </c>
      <c r="D31" s="20" t="s">
        <v>142</v>
      </c>
      <c r="E31" s="40">
        <f t="shared" si="2"/>
        <v>1</v>
      </c>
      <c r="F31" s="40">
        <f t="shared" si="3"/>
        <v>0</v>
      </c>
      <c r="G31" s="40">
        <v>0</v>
      </c>
      <c r="H31" s="17" t="s">
        <v>61</v>
      </c>
      <c r="I31" s="17" t="s">
        <v>62</v>
      </c>
      <c r="J31" s="8" t="s">
        <v>25</v>
      </c>
      <c r="K31" s="6" t="s">
        <v>129</v>
      </c>
      <c r="L31" s="6" t="s">
        <v>106</v>
      </c>
      <c r="M31" s="6" t="s">
        <v>226</v>
      </c>
      <c r="N31" s="9">
        <v>250</v>
      </c>
      <c r="O31" s="15">
        <f t="shared" si="8"/>
        <v>1</v>
      </c>
      <c r="P31" s="12" t="str">
        <f t="shared" si="9"/>
        <v>3</v>
      </c>
      <c r="Q31" s="9">
        <v>2</v>
      </c>
      <c r="R31" s="9">
        <v>1</v>
      </c>
      <c r="S31" s="9">
        <f>+(P31*0.2)+(Q31*0.5)+(R31*0.3)</f>
        <v>1.9000000000000001</v>
      </c>
      <c r="T31" s="12" t="str">
        <f>IF(S31&lt;=2,"BAJO",IF(AND(S31&gt;2,S31&lt;2.5),"MEDIO",IF(AND(S31&gt;=2.5),"ALTO")))</f>
        <v>BAJO</v>
      </c>
      <c r="U31" s="13" t="s">
        <v>101</v>
      </c>
      <c r="V31" s="9" t="s">
        <v>158</v>
      </c>
      <c r="W31" s="13" t="s">
        <v>79</v>
      </c>
      <c r="X31" s="9">
        <v>1</v>
      </c>
      <c r="Y31" s="9">
        <f>+X31*S31</f>
        <v>1.9000000000000001</v>
      </c>
      <c r="Z31" s="18" t="str">
        <f>IF(Y31&lt;=3,"ACEPTABLE",IF(AND(Y31&gt;3,Y31&lt;6),"MODERADO",IF(AND(Y31&gt;=6),"SIGNIFICATIVO")))</f>
        <v>ACEPTABLE</v>
      </c>
      <c r="AA31" s="9">
        <v>0</v>
      </c>
      <c r="AB31" s="9">
        <v>1</v>
      </c>
      <c r="AC31" s="9">
        <v>0</v>
      </c>
      <c r="AD31" s="9">
        <v>0</v>
      </c>
      <c r="AE31" s="9">
        <v>1</v>
      </c>
      <c r="AF31" s="9">
        <v>1</v>
      </c>
    </row>
    <row r="32" spans="1:32" ht="60.6" x14ac:dyDescent="0.2">
      <c r="A32" s="144"/>
      <c r="B32" s="146"/>
      <c r="C32" s="20" t="s">
        <v>24</v>
      </c>
      <c r="D32" s="20" t="s">
        <v>166</v>
      </c>
      <c r="E32" s="40">
        <f t="shared" si="2"/>
        <v>1</v>
      </c>
      <c r="F32" s="40">
        <f t="shared" si="3"/>
        <v>0</v>
      </c>
      <c r="G32" s="40">
        <v>0</v>
      </c>
      <c r="H32" s="17" t="s">
        <v>61</v>
      </c>
      <c r="I32" s="17" t="s">
        <v>88</v>
      </c>
      <c r="J32" s="8" t="s">
        <v>25</v>
      </c>
      <c r="K32" s="6" t="s">
        <v>64</v>
      </c>
      <c r="L32" s="6" t="s">
        <v>65</v>
      </c>
      <c r="M32" s="6" t="s">
        <v>226</v>
      </c>
      <c r="N32" s="9">
        <v>250</v>
      </c>
      <c r="O32" s="15">
        <f t="shared" si="8"/>
        <v>1</v>
      </c>
      <c r="P32" s="12" t="str">
        <f t="shared" si="9"/>
        <v>3</v>
      </c>
      <c r="Q32" s="9">
        <v>1</v>
      </c>
      <c r="R32" s="9">
        <v>1</v>
      </c>
      <c r="S32" s="9">
        <f>+(P32*0.2)+(Q32*0.5)+(R32*0.3)</f>
        <v>1.4000000000000001</v>
      </c>
      <c r="T32" s="12" t="str">
        <f>IF(S32&lt;=2,"BAJO",IF(AND(S32&gt;2,S32&lt;2.5),"MEDIO",IF(AND(S32&gt;=2.5),"ALTO")))</f>
        <v>BAJO</v>
      </c>
      <c r="U32" s="13" t="s">
        <v>89</v>
      </c>
      <c r="V32" s="9" t="s">
        <v>158</v>
      </c>
      <c r="W32" s="13" t="s">
        <v>84</v>
      </c>
      <c r="X32" s="9">
        <v>1</v>
      </c>
      <c r="Y32" s="9">
        <f>+X32*S32</f>
        <v>1.4000000000000001</v>
      </c>
      <c r="Z32" s="18" t="str">
        <f>IF(Y32&lt;=2,"ACEPTABLE",IF(AND(Y32&gt;2,Y32&lt;6),"MODERADO",IF(AND(Y32&gt;=6),"SIGNIFICATIVO")))</f>
        <v>ACEPTABLE</v>
      </c>
      <c r="AA32" s="9">
        <v>0</v>
      </c>
      <c r="AB32" s="9">
        <v>1</v>
      </c>
      <c r="AC32" s="9">
        <v>0</v>
      </c>
      <c r="AD32" s="9">
        <v>0</v>
      </c>
      <c r="AE32" s="9">
        <v>0</v>
      </c>
      <c r="AF32" s="9">
        <v>1</v>
      </c>
    </row>
    <row r="33" spans="1:32" ht="60.6" x14ac:dyDescent="0.2">
      <c r="A33" s="144"/>
      <c r="B33" s="146"/>
      <c r="C33" s="20" t="s">
        <v>0</v>
      </c>
      <c r="D33" s="20" t="s">
        <v>249</v>
      </c>
      <c r="E33" s="40">
        <f t="shared" si="2"/>
        <v>0</v>
      </c>
      <c r="F33" s="40">
        <f t="shared" si="3"/>
        <v>1</v>
      </c>
      <c r="G33" s="40">
        <v>0</v>
      </c>
      <c r="H33" s="17" t="s">
        <v>248</v>
      </c>
      <c r="I33" s="17" t="s">
        <v>250</v>
      </c>
      <c r="J33" s="8" t="s">
        <v>25</v>
      </c>
      <c r="K33" s="6" t="s">
        <v>246</v>
      </c>
      <c r="L33" s="6" t="s">
        <v>250</v>
      </c>
      <c r="M33" s="6" t="s">
        <v>236</v>
      </c>
      <c r="N33" s="9">
        <v>5</v>
      </c>
      <c r="O33" s="15">
        <f t="shared" si="8"/>
        <v>0.02</v>
      </c>
      <c r="P33" s="12" t="str">
        <f t="shared" si="9"/>
        <v>1</v>
      </c>
      <c r="Q33" s="9">
        <v>2</v>
      </c>
      <c r="R33" s="9">
        <v>3</v>
      </c>
      <c r="S33" s="9">
        <f t="shared" ref="S33:S37" si="10">+(P33*0.2)+(Q33*0.5)+(R33*0.3)</f>
        <v>2.0999999999999996</v>
      </c>
      <c r="T33" s="12" t="str">
        <f t="shared" ref="T33:T44" si="11">IF(S33&lt;=2,"BAJO",IF(AND(S33&gt;2,S33&lt;2.5),"MEDIO",IF(AND(S33&gt;=2.5),"ALTO")))</f>
        <v>MEDIO</v>
      </c>
      <c r="U33" s="13" t="s">
        <v>68</v>
      </c>
      <c r="V33" s="9" t="s">
        <v>158</v>
      </c>
      <c r="W33" s="13" t="s">
        <v>84</v>
      </c>
      <c r="X33" s="9">
        <v>1</v>
      </c>
      <c r="Y33" s="9">
        <f t="shared" ref="Y33:Y44" si="12">+X33*S33</f>
        <v>2.0999999999999996</v>
      </c>
      <c r="Z33" s="18" t="str">
        <f t="shared" ref="Z33:Z44" si="13">IF(Y33&lt;=3,"ACEPTABLE",IF(AND(Y33&gt;3,Y33&lt;6),"MODERADO",IF(AND(Y33&gt;=6),"SIGNIFICATIVO")))</f>
        <v>ACEPTABLE</v>
      </c>
      <c r="AA33" s="9">
        <v>0</v>
      </c>
      <c r="AB33" s="9">
        <v>1</v>
      </c>
      <c r="AC33" s="9">
        <v>0</v>
      </c>
      <c r="AD33" s="9">
        <v>0</v>
      </c>
      <c r="AE33" s="9">
        <v>0</v>
      </c>
      <c r="AF33" s="9">
        <v>0</v>
      </c>
    </row>
    <row r="34" spans="1:32" ht="60.6" x14ac:dyDescent="0.2">
      <c r="A34" s="144"/>
      <c r="B34" s="146"/>
      <c r="C34" s="20" t="s">
        <v>0</v>
      </c>
      <c r="D34" s="20" t="s">
        <v>249</v>
      </c>
      <c r="E34" s="40">
        <f t="shared" si="2"/>
        <v>0</v>
      </c>
      <c r="F34" s="40">
        <f t="shared" si="3"/>
        <v>1</v>
      </c>
      <c r="G34" s="40">
        <v>0</v>
      </c>
      <c r="H34" s="17" t="s">
        <v>251</v>
      </c>
      <c r="I34" s="17" t="s">
        <v>250</v>
      </c>
      <c r="J34" s="8" t="s">
        <v>25</v>
      </c>
      <c r="K34" s="6" t="s">
        <v>246</v>
      </c>
      <c r="L34" s="6" t="s">
        <v>250</v>
      </c>
      <c r="M34" s="6" t="s">
        <v>236</v>
      </c>
      <c r="N34" s="9">
        <v>104</v>
      </c>
      <c r="O34" s="15">
        <f t="shared" si="8"/>
        <v>0.41599999999999998</v>
      </c>
      <c r="P34" s="12" t="str">
        <f t="shared" si="9"/>
        <v>3</v>
      </c>
      <c r="Q34" s="9">
        <v>2</v>
      </c>
      <c r="R34" s="9">
        <v>2</v>
      </c>
      <c r="S34" s="9">
        <f t="shared" si="10"/>
        <v>2.2000000000000002</v>
      </c>
      <c r="T34" s="12" t="str">
        <f t="shared" si="11"/>
        <v>MEDIO</v>
      </c>
      <c r="U34" s="13" t="s">
        <v>68</v>
      </c>
      <c r="V34" s="9" t="s">
        <v>158</v>
      </c>
      <c r="W34" s="13" t="s">
        <v>84</v>
      </c>
      <c r="X34" s="9">
        <v>1</v>
      </c>
      <c r="Y34" s="9">
        <f t="shared" si="12"/>
        <v>2.2000000000000002</v>
      </c>
      <c r="Z34" s="18" t="str">
        <f t="shared" si="13"/>
        <v>ACEPTABLE</v>
      </c>
      <c r="AA34" s="9">
        <v>0</v>
      </c>
      <c r="AB34" s="9">
        <v>1</v>
      </c>
      <c r="AC34" s="9">
        <v>0</v>
      </c>
      <c r="AD34" s="9">
        <v>0</v>
      </c>
      <c r="AE34" s="9">
        <v>0</v>
      </c>
      <c r="AF34" s="9">
        <v>0</v>
      </c>
    </row>
    <row r="35" spans="1:32" ht="61.2" x14ac:dyDescent="0.2">
      <c r="A35" s="144"/>
      <c r="B35" s="146"/>
      <c r="C35" s="20" t="s">
        <v>0</v>
      </c>
      <c r="D35" s="20" t="s">
        <v>249</v>
      </c>
      <c r="E35" s="40">
        <f t="shared" si="2"/>
        <v>0</v>
      </c>
      <c r="F35" s="40">
        <f t="shared" si="3"/>
        <v>1</v>
      </c>
      <c r="G35" s="40">
        <v>0</v>
      </c>
      <c r="H35" s="17" t="s">
        <v>252</v>
      </c>
      <c r="I35" s="17" t="s">
        <v>247</v>
      </c>
      <c r="J35" s="8" t="s">
        <v>25</v>
      </c>
      <c r="K35" s="6" t="s">
        <v>263</v>
      </c>
      <c r="L35" s="6" t="s">
        <v>271</v>
      </c>
      <c r="M35" s="6" t="s">
        <v>236</v>
      </c>
      <c r="N35" s="9">
        <v>1</v>
      </c>
      <c r="O35" s="15">
        <f t="shared" ref="O35:O44" si="14">+N35/250</f>
        <v>4.0000000000000001E-3</v>
      </c>
      <c r="P35" s="12" t="str">
        <f t="shared" ref="P35:P43" si="15">IF(O35&lt;=0.15,"1",IF(AND(O35&gt;0.15,O35&lt;0.3),"2",IF(AND(O35&gt;=0.3),"3")))</f>
        <v>1</v>
      </c>
      <c r="Q35" s="9">
        <v>2</v>
      </c>
      <c r="R35" s="9">
        <v>2</v>
      </c>
      <c r="S35" s="9">
        <f t="shared" si="10"/>
        <v>1.7999999999999998</v>
      </c>
      <c r="T35" s="12" t="str">
        <f t="shared" si="11"/>
        <v>BAJO</v>
      </c>
      <c r="U35" s="13" t="s">
        <v>68</v>
      </c>
      <c r="V35" s="9" t="s">
        <v>158</v>
      </c>
      <c r="W35" s="13" t="s">
        <v>84</v>
      </c>
      <c r="X35" s="9">
        <v>1</v>
      </c>
      <c r="Y35" s="9">
        <f t="shared" si="12"/>
        <v>1.7999999999999998</v>
      </c>
      <c r="Z35" s="18" t="str">
        <f t="shared" si="13"/>
        <v>ACEPTABLE</v>
      </c>
      <c r="AA35" s="9">
        <v>0</v>
      </c>
      <c r="AB35" s="9">
        <v>1</v>
      </c>
      <c r="AC35" s="9">
        <v>0</v>
      </c>
      <c r="AD35" s="9">
        <v>0</v>
      </c>
      <c r="AE35" s="9">
        <v>0</v>
      </c>
      <c r="AF35" s="9">
        <v>0</v>
      </c>
    </row>
    <row r="36" spans="1:32" ht="60.6" x14ac:dyDescent="0.2">
      <c r="A36" s="144"/>
      <c r="B36" s="146"/>
      <c r="C36" s="20" t="s">
        <v>0</v>
      </c>
      <c r="D36" s="20" t="s">
        <v>249</v>
      </c>
      <c r="E36" s="40">
        <f t="shared" si="2"/>
        <v>1</v>
      </c>
      <c r="F36" s="40">
        <f t="shared" si="3"/>
        <v>0</v>
      </c>
      <c r="G36" s="40">
        <v>0</v>
      </c>
      <c r="H36" s="17" t="s">
        <v>256</v>
      </c>
      <c r="I36" s="17" t="s">
        <v>247</v>
      </c>
      <c r="J36" s="8" t="s">
        <v>25</v>
      </c>
      <c r="K36" s="6" t="s">
        <v>267</v>
      </c>
      <c r="L36" s="6" t="s">
        <v>271</v>
      </c>
      <c r="M36" s="6" t="s">
        <v>236</v>
      </c>
      <c r="N36" s="9">
        <v>250</v>
      </c>
      <c r="O36" s="15">
        <f t="shared" si="14"/>
        <v>1</v>
      </c>
      <c r="P36" s="12" t="str">
        <f t="shared" si="15"/>
        <v>3</v>
      </c>
      <c r="Q36" s="9">
        <v>2</v>
      </c>
      <c r="R36" s="9">
        <v>2</v>
      </c>
      <c r="S36" s="9">
        <f t="shared" si="10"/>
        <v>2.2000000000000002</v>
      </c>
      <c r="T36" s="12" t="str">
        <f t="shared" si="11"/>
        <v>MEDIO</v>
      </c>
      <c r="U36" s="13" t="s">
        <v>68</v>
      </c>
      <c r="V36" s="9" t="s">
        <v>158</v>
      </c>
      <c r="W36" s="13" t="s">
        <v>84</v>
      </c>
      <c r="X36" s="9">
        <v>1</v>
      </c>
      <c r="Y36" s="9">
        <f t="shared" si="12"/>
        <v>2.2000000000000002</v>
      </c>
      <c r="Z36" s="18" t="str">
        <f t="shared" si="13"/>
        <v>ACEPTABLE</v>
      </c>
      <c r="AA36" s="9">
        <v>0</v>
      </c>
      <c r="AB36" s="9">
        <v>1</v>
      </c>
      <c r="AC36" s="9">
        <v>0</v>
      </c>
      <c r="AD36" s="9">
        <v>0</v>
      </c>
      <c r="AE36" s="9">
        <v>0</v>
      </c>
      <c r="AF36" s="9">
        <v>0</v>
      </c>
    </row>
    <row r="37" spans="1:32" ht="76.2" x14ac:dyDescent="0.2">
      <c r="A37" s="144"/>
      <c r="B37" s="146"/>
      <c r="C37" s="20" t="s">
        <v>0</v>
      </c>
      <c r="D37" s="20" t="s">
        <v>249</v>
      </c>
      <c r="E37" s="40">
        <v>0</v>
      </c>
      <c r="F37" s="40">
        <v>0</v>
      </c>
      <c r="G37" s="40">
        <v>1</v>
      </c>
      <c r="H37" s="17" t="s">
        <v>276</v>
      </c>
      <c r="I37" s="17" t="s">
        <v>279</v>
      </c>
      <c r="J37" s="8" t="s">
        <v>25</v>
      </c>
      <c r="K37" s="6" t="s">
        <v>277</v>
      </c>
      <c r="L37" s="6" t="s">
        <v>271</v>
      </c>
      <c r="M37" s="6" t="s">
        <v>236</v>
      </c>
      <c r="N37" s="9">
        <v>1</v>
      </c>
      <c r="O37" s="15">
        <f t="shared" si="14"/>
        <v>4.0000000000000001E-3</v>
      </c>
      <c r="P37" s="12" t="str">
        <f t="shared" si="15"/>
        <v>1</v>
      </c>
      <c r="Q37" s="9">
        <v>3</v>
      </c>
      <c r="R37" s="9">
        <v>3</v>
      </c>
      <c r="S37" s="9">
        <f t="shared" si="10"/>
        <v>2.5999999999999996</v>
      </c>
      <c r="T37" s="12" t="str">
        <f t="shared" si="11"/>
        <v>ALTO</v>
      </c>
      <c r="U37" s="13" t="s">
        <v>68</v>
      </c>
      <c r="V37" s="9" t="s">
        <v>158</v>
      </c>
      <c r="W37" s="13" t="s">
        <v>84</v>
      </c>
      <c r="X37" s="9">
        <v>3</v>
      </c>
      <c r="Y37" s="9">
        <f t="shared" si="12"/>
        <v>7.7999999999999989</v>
      </c>
      <c r="Z37" s="18" t="str">
        <f t="shared" si="13"/>
        <v>SIGNIFICATIVO</v>
      </c>
      <c r="AA37" s="9">
        <v>0</v>
      </c>
      <c r="AB37" s="9">
        <v>1</v>
      </c>
      <c r="AC37" s="9">
        <v>0</v>
      </c>
      <c r="AD37" s="9">
        <v>0</v>
      </c>
      <c r="AE37" s="9">
        <v>1</v>
      </c>
      <c r="AF37" s="9">
        <v>1</v>
      </c>
    </row>
    <row r="38" spans="1:32" ht="102" x14ac:dyDescent="0.2">
      <c r="A38" s="144"/>
      <c r="B38" s="146"/>
      <c r="C38" s="20" t="s">
        <v>0</v>
      </c>
      <c r="D38" s="20" t="s">
        <v>249</v>
      </c>
      <c r="E38" s="40">
        <v>0</v>
      </c>
      <c r="F38" s="40">
        <v>1</v>
      </c>
      <c r="G38" s="40">
        <v>0</v>
      </c>
      <c r="H38" s="17" t="s">
        <v>278</v>
      </c>
      <c r="I38" s="17" t="s">
        <v>280</v>
      </c>
      <c r="J38" s="8" t="s">
        <v>25</v>
      </c>
      <c r="K38" s="6" t="s">
        <v>285</v>
      </c>
      <c r="L38" s="6" t="s">
        <v>271</v>
      </c>
      <c r="M38" s="6" t="s">
        <v>236</v>
      </c>
      <c r="N38" s="9">
        <v>1</v>
      </c>
      <c r="O38" s="15">
        <f t="shared" ref="O38:O42" si="16">+N38/250</f>
        <v>4.0000000000000001E-3</v>
      </c>
      <c r="P38" s="12" t="str">
        <f t="shared" ref="P38:P42" si="17">IF(O38&lt;=0.15,"1",IF(AND(O38&gt;0.15,O38&lt;0.3),"2",IF(AND(O38&gt;=0.3),"3")))</f>
        <v>1</v>
      </c>
      <c r="Q38" s="9">
        <v>3</v>
      </c>
      <c r="R38" s="9">
        <v>1</v>
      </c>
      <c r="S38" s="9">
        <f t="shared" ref="S38:S43" si="18">+(P38*0.2)+(Q38*0.5)+(R38*0.3)</f>
        <v>2</v>
      </c>
      <c r="T38" s="12" t="str">
        <f t="shared" ref="T38:T42" si="19">IF(S38&lt;=2,"BAJO",IF(AND(S38&gt;2,S38&lt;2.5),"MEDIO",IF(AND(S38&gt;=2.5),"ALTO")))</f>
        <v>BAJO</v>
      </c>
      <c r="U38" s="13" t="s">
        <v>68</v>
      </c>
      <c r="V38" s="9" t="s">
        <v>158</v>
      </c>
      <c r="W38" s="13" t="s">
        <v>84</v>
      </c>
      <c r="X38" s="9">
        <v>2</v>
      </c>
      <c r="Y38" s="9">
        <f t="shared" ref="Y38:Y39" si="20">+X38*S38</f>
        <v>4</v>
      </c>
      <c r="Z38" s="18" t="str">
        <f t="shared" ref="Z38:Z39" si="21">IF(Y38&lt;=3,"ACEPTABLE",IF(AND(Y38&gt;3,Y38&lt;6),"MODERADO",IF(AND(Y38&gt;=6),"SIGNIFICATIVO")))</f>
        <v>MODERADO</v>
      </c>
      <c r="AA38" s="9">
        <v>0</v>
      </c>
      <c r="AB38" s="9">
        <v>1</v>
      </c>
      <c r="AC38" s="9">
        <v>0</v>
      </c>
      <c r="AD38" s="9">
        <v>0</v>
      </c>
      <c r="AE38" s="9">
        <v>0</v>
      </c>
      <c r="AF38" s="9">
        <v>0</v>
      </c>
    </row>
    <row r="39" spans="1:32" ht="244.8" x14ac:dyDescent="0.2">
      <c r="A39" s="144"/>
      <c r="B39" s="146"/>
      <c r="C39" s="20" t="s">
        <v>0</v>
      </c>
      <c r="D39" s="20" t="s">
        <v>249</v>
      </c>
      <c r="E39" s="40">
        <v>0</v>
      </c>
      <c r="F39" s="40">
        <v>1</v>
      </c>
      <c r="G39" s="40">
        <v>0</v>
      </c>
      <c r="H39" s="17" t="s">
        <v>284</v>
      </c>
      <c r="I39" s="17" t="s">
        <v>288</v>
      </c>
      <c r="J39" s="8" t="s">
        <v>25</v>
      </c>
      <c r="K39" s="6" t="s">
        <v>286</v>
      </c>
      <c r="L39" s="6" t="s">
        <v>287</v>
      </c>
      <c r="M39" s="6" t="s">
        <v>240</v>
      </c>
      <c r="N39" s="9">
        <v>25</v>
      </c>
      <c r="O39" s="15">
        <f t="shared" si="16"/>
        <v>0.1</v>
      </c>
      <c r="P39" s="12" t="str">
        <f t="shared" si="17"/>
        <v>1</v>
      </c>
      <c r="Q39" s="9">
        <v>2</v>
      </c>
      <c r="R39" s="9">
        <v>1</v>
      </c>
      <c r="S39" s="9">
        <f t="shared" si="18"/>
        <v>1.5</v>
      </c>
      <c r="T39" s="12" t="str">
        <f t="shared" si="19"/>
        <v>BAJO</v>
      </c>
      <c r="U39" s="13" t="s">
        <v>289</v>
      </c>
      <c r="V39" s="9" t="s">
        <v>158</v>
      </c>
      <c r="W39" s="13" t="s">
        <v>290</v>
      </c>
      <c r="X39" s="9">
        <v>2</v>
      </c>
      <c r="Y39" s="9">
        <f t="shared" si="20"/>
        <v>3</v>
      </c>
      <c r="Z39" s="18" t="str">
        <f t="shared" si="21"/>
        <v>ACEPTABLE</v>
      </c>
      <c r="AA39" s="9">
        <v>0</v>
      </c>
      <c r="AB39" s="9">
        <v>0</v>
      </c>
      <c r="AC39" s="9">
        <v>0</v>
      </c>
      <c r="AD39" s="9">
        <v>0</v>
      </c>
      <c r="AE39" s="9">
        <v>1</v>
      </c>
      <c r="AF39" s="9">
        <v>1</v>
      </c>
    </row>
    <row r="40" spans="1:32" ht="71.400000000000006" x14ac:dyDescent="0.2">
      <c r="A40" s="144"/>
      <c r="B40" s="146"/>
      <c r="C40" s="20" t="s">
        <v>0</v>
      </c>
      <c r="D40" s="20" t="s">
        <v>249</v>
      </c>
      <c r="E40" s="40">
        <v>1</v>
      </c>
      <c r="F40" s="40">
        <v>0</v>
      </c>
      <c r="G40" s="40">
        <v>0</v>
      </c>
      <c r="H40" s="17" t="s">
        <v>291</v>
      </c>
      <c r="I40" s="17" t="s">
        <v>281</v>
      </c>
      <c r="J40" s="8" t="s">
        <v>25</v>
      </c>
      <c r="K40" s="6" t="s">
        <v>293</v>
      </c>
      <c r="L40" s="6" t="s">
        <v>292</v>
      </c>
      <c r="M40" s="6" t="s">
        <v>240</v>
      </c>
      <c r="N40" s="9">
        <v>250</v>
      </c>
      <c r="O40" s="15">
        <f t="shared" si="16"/>
        <v>1</v>
      </c>
      <c r="P40" s="12" t="str">
        <f t="shared" si="17"/>
        <v>3</v>
      </c>
      <c r="Q40" s="9">
        <v>1</v>
      </c>
      <c r="R40" s="9">
        <v>1</v>
      </c>
      <c r="S40" s="9">
        <f t="shared" si="18"/>
        <v>1.4000000000000001</v>
      </c>
      <c r="T40" s="12" t="str">
        <f t="shared" si="19"/>
        <v>BAJO</v>
      </c>
      <c r="U40" s="13" t="s">
        <v>294</v>
      </c>
      <c r="V40" s="9" t="s">
        <v>158</v>
      </c>
      <c r="W40" s="13" t="s">
        <v>295</v>
      </c>
      <c r="X40" s="9">
        <v>1</v>
      </c>
      <c r="Y40" s="9">
        <f t="shared" ref="Y40:Y42" si="22">+X40*S40</f>
        <v>1.4000000000000001</v>
      </c>
      <c r="Z40" s="18" t="str">
        <f t="shared" ref="Z40:Z42" si="23">IF(Y40&lt;=3,"ACEPTABLE",IF(AND(Y40&gt;3,Y40&lt;6),"MODERADO",IF(AND(Y40&gt;=6),"SIGNIFICATIVO")))</f>
        <v>ACEPTABLE</v>
      </c>
      <c r="AA40" s="9">
        <v>0</v>
      </c>
      <c r="AB40" s="9">
        <v>1</v>
      </c>
      <c r="AC40" s="9">
        <v>0</v>
      </c>
      <c r="AD40" s="9">
        <v>0</v>
      </c>
      <c r="AE40" s="9">
        <v>0</v>
      </c>
      <c r="AF40" s="9">
        <v>0</v>
      </c>
    </row>
    <row r="41" spans="1:32" ht="163.19999999999999" x14ac:dyDescent="0.2">
      <c r="A41" s="144"/>
      <c r="B41" s="146"/>
      <c r="C41" s="20" t="s">
        <v>0</v>
      </c>
      <c r="D41" s="20" t="s">
        <v>249</v>
      </c>
      <c r="E41" s="40">
        <v>0</v>
      </c>
      <c r="F41" s="40">
        <v>1</v>
      </c>
      <c r="G41" s="40">
        <v>0</v>
      </c>
      <c r="H41" s="17" t="s">
        <v>296</v>
      </c>
      <c r="I41" s="17" t="s">
        <v>282</v>
      </c>
      <c r="J41" s="8" t="s">
        <v>25</v>
      </c>
      <c r="K41" s="6" t="s">
        <v>297</v>
      </c>
      <c r="L41" s="6" t="s">
        <v>298</v>
      </c>
      <c r="M41" s="6" t="s">
        <v>236</v>
      </c>
      <c r="N41" s="9">
        <v>50</v>
      </c>
      <c r="O41" s="15">
        <f t="shared" si="16"/>
        <v>0.2</v>
      </c>
      <c r="P41" s="12" t="str">
        <f t="shared" si="17"/>
        <v>2</v>
      </c>
      <c r="Q41" s="9">
        <v>2</v>
      </c>
      <c r="R41" s="9">
        <v>1</v>
      </c>
      <c r="S41" s="9">
        <f t="shared" si="18"/>
        <v>1.7</v>
      </c>
      <c r="T41" s="12" t="str">
        <f t="shared" si="19"/>
        <v>BAJO</v>
      </c>
      <c r="U41" s="13" t="s">
        <v>68</v>
      </c>
      <c r="V41" s="9" t="s">
        <v>158</v>
      </c>
      <c r="W41" s="13" t="s">
        <v>84</v>
      </c>
      <c r="X41" s="9">
        <v>2</v>
      </c>
      <c r="Y41" s="9">
        <f t="shared" si="22"/>
        <v>3.4</v>
      </c>
      <c r="Z41" s="18" t="str">
        <f t="shared" si="23"/>
        <v>MODERADO</v>
      </c>
      <c r="AA41" s="9">
        <v>0</v>
      </c>
      <c r="AB41" s="9">
        <v>0</v>
      </c>
      <c r="AC41" s="9">
        <v>1</v>
      </c>
      <c r="AD41" s="9">
        <v>0</v>
      </c>
      <c r="AE41" s="9">
        <v>0</v>
      </c>
      <c r="AF41" s="9">
        <v>0</v>
      </c>
    </row>
    <row r="42" spans="1:32" ht="122.4" x14ac:dyDescent="0.2">
      <c r="A42" s="144"/>
      <c r="B42" s="146"/>
      <c r="C42" s="20" t="s">
        <v>0</v>
      </c>
      <c r="D42" s="20" t="s">
        <v>249</v>
      </c>
      <c r="E42" s="40">
        <v>1</v>
      </c>
      <c r="F42" s="40">
        <v>0</v>
      </c>
      <c r="G42" s="40">
        <v>0</v>
      </c>
      <c r="H42" s="17" t="s">
        <v>299</v>
      </c>
      <c r="I42" s="17" t="s">
        <v>283</v>
      </c>
      <c r="J42" s="8" t="s">
        <v>25</v>
      </c>
      <c r="K42" s="6" t="s">
        <v>300</v>
      </c>
      <c r="L42" s="6" t="s">
        <v>301</v>
      </c>
      <c r="M42" s="6" t="s">
        <v>236</v>
      </c>
      <c r="N42" s="9">
        <v>250</v>
      </c>
      <c r="O42" s="15">
        <f t="shared" si="16"/>
        <v>1</v>
      </c>
      <c r="P42" s="12" t="str">
        <f t="shared" si="17"/>
        <v>3</v>
      </c>
      <c r="Q42" s="9">
        <v>2</v>
      </c>
      <c r="R42" s="9">
        <v>2</v>
      </c>
      <c r="S42" s="9">
        <f t="shared" si="18"/>
        <v>2.2000000000000002</v>
      </c>
      <c r="T42" s="12" t="str">
        <f t="shared" si="19"/>
        <v>MEDIO</v>
      </c>
      <c r="U42" s="13" t="s">
        <v>68</v>
      </c>
      <c r="V42" s="9" t="s">
        <v>158</v>
      </c>
      <c r="W42" s="13" t="s">
        <v>84</v>
      </c>
      <c r="X42" s="9">
        <v>1</v>
      </c>
      <c r="Y42" s="9">
        <f t="shared" si="22"/>
        <v>2.2000000000000002</v>
      </c>
      <c r="Z42" s="18" t="str">
        <f t="shared" si="23"/>
        <v>ACEPTABLE</v>
      </c>
      <c r="AA42" s="9">
        <v>0</v>
      </c>
      <c r="AB42" s="9">
        <v>1</v>
      </c>
      <c r="AC42" s="9">
        <v>0</v>
      </c>
      <c r="AD42" s="9">
        <v>0</v>
      </c>
      <c r="AE42" s="9">
        <v>1</v>
      </c>
      <c r="AF42" s="9">
        <v>0</v>
      </c>
    </row>
    <row r="43" spans="1:32" ht="61.2" x14ac:dyDescent="0.2">
      <c r="A43" s="144"/>
      <c r="B43" s="146"/>
      <c r="C43" s="20" t="s">
        <v>0</v>
      </c>
      <c r="D43" s="20" t="s">
        <v>249</v>
      </c>
      <c r="E43" s="40">
        <f t="shared" si="2"/>
        <v>0</v>
      </c>
      <c r="F43" s="40">
        <f t="shared" si="3"/>
        <v>1</v>
      </c>
      <c r="G43" s="40">
        <v>0</v>
      </c>
      <c r="H43" s="17" t="s">
        <v>258</v>
      </c>
      <c r="I43" s="17" t="s">
        <v>261</v>
      </c>
      <c r="J43" s="8" t="s">
        <v>25</v>
      </c>
      <c r="K43" s="6" t="s">
        <v>269</v>
      </c>
      <c r="L43" s="6" t="s">
        <v>271</v>
      </c>
      <c r="M43" s="6" t="s">
        <v>236</v>
      </c>
      <c r="N43" s="9">
        <v>1</v>
      </c>
      <c r="O43" s="15">
        <f t="shared" si="14"/>
        <v>4.0000000000000001E-3</v>
      </c>
      <c r="P43" s="12" t="str">
        <f t="shared" si="15"/>
        <v>1</v>
      </c>
      <c r="Q43" s="9">
        <v>2</v>
      </c>
      <c r="R43" s="9">
        <v>2</v>
      </c>
      <c r="S43" s="9">
        <f t="shared" si="18"/>
        <v>1.7999999999999998</v>
      </c>
      <c r="T43" s="12" t="str">
        <f t="shared" si="11"/>
        <v>BAJO</v>
      </c>
      <c r="U43" s="13" t="s">
        <v>68</v>
      </c>
      <c r="V43" s="9" t="s">
        <v>158</v>
      </c>
      <c r="W43" s="13" t="s">
        <v>84</v>
      </c>
      <c r="X43" s="9">
        <v>1</v>
      </c>
      <c r="Y43" s="9">
        <f t="shared" si="12"/>
        <v>1.7999999999999998</v>
      </c>
      <c r="Z43" s="18" t="str">
        <f t="shared" si="13"/>
        <v>ACEPTABLE</v>
      </c>
      <c r="AA43" s="9">
        <v>0</v>
      </c>
      <c r="AB43" s="9">
        <v>1</v>
      </c>
      <c r="AC43" s="9">
        <v>0</v>
      </c>
      <c r="AD43" s="9">
        <v>0</v>
      </c>
      <c r="AE43" s="9">
        <v>0</v>
      </c>
      <c r="AF43" s="9">
        <v>0</v>
      </c>
    </row>
    <row r="44" spans="1:32" ht="60.6" x14ac:dyDescent="0.2">
      <c r="A44" s="144"/>
      <c r="B44" s="151"/>
      <c r="C44" s="76" t="s">
        <v>0</v>
      </c>
      <c r="D44" s="76" t="s">
        <v>302</v>
      </c>
      <c r="E44" s="77">
        <v>0</v>
      </c>
      <c r="F44" s="77">
        <v>1</v>
      </c>
      <c r="G44" s="77">
        <v>0</v>
      </c>
      <c r="H44" s="76" t="s">
        <v>303</v>
      </c>
      <c r="I44" s="76" t="s">
        <v>304</v>
      </c>
      <c r="J44" s="77" t="s">
        <v>25</v>
      </c>
      <c r="K44" s="76" t="s">
        <v>305</v>
      </c>
      <c r="L44" s="78" t="s">
        <v>306</v>
      </c>
      <c r="M44" s="79" t="s">
        <v>237</v>
      </c>
      <c r="N44" s="77">
        <v>1</v>
      </c>
      <c r="O44" s="80">
        <f t="shared" si="14"/>
        <v>4.0000000000000001E-3</v>
      </c>
      <c r="P44" s="80">
        <v>1</v>
      </c>
      <c r="Q44" s="77">
        <v>3</v>
      </c>
      <c r="R44" s="77">
        <v>1</v>
      </c>
      <c r="S44" s="77">
        <v>2</v>
      </c>
      <c r="T44" s="80" t="str">
        <f t="shared" si="11"/>
        <v>BAJO</v>
      </c>
      <c r="U44" s="76" t="s">
        <v>307</v>
      </c>
      <c r="V44" s="77" t="s">
        <v>158</v>
      </c>
      <c r="W44" s="81" t="s">
        <v>308</v>
      </c>
      <c r="X44" s="77">
        <v>1</v>
      </c>
      <c r="Y44" s="77">
        <f t="shared" si="12"/>
        <v>2</v>
      </c>
      <c r="Z44" s="82" t="str">
        <f t="shared" si="13"/>
        <v>ACEPTABLE</v>
      </c>
      <c r="AA44" s="77">
        <v>0</v>
      </c>
      <c r="AB44" s="77">
        <v>1</v>
      </c>
      <c r="AC44" s="77">
        <v>0</v>
      </c>
      <c r="AD44" s="77">
        <v>0</v>
      </c>
      <c r="AE44" s="77">
        <v>0</v>
      </c>
      <c r="AF44" s="77">
        <v>0</v>
      </c>
    </row>
  </sheetData>
  <mergeCells count="48">
    <mergeCell ref="A1:A3"/>
    <mergeCell ref="B1:Z1"/>
    <mergeCell ref="AA1:AC1"/>
    <mergeCell ref="AD1:AF1"/>
    <mergeCell ref="B2:Z3"/>
    <mergeCell ref="AA2:AC2"/>
    <mergeCell ref="AD2:AF2"/>
    <mergeCell ref="AA3:AC3"/>
    <mergeCell ref="AD3:AF3"/>
    <mergeCell ref="A5:G5"/>
    <mergeCell ref="H5:T5"/>
    <mergeCell ref="U5:Z5"/>
    <mergeCell ref="AA5:AF6"/>
    <mergeCell ref="A6:A8"/>
    <mergeCell ref="B6:B8"/>
    <mergeCell ref="C6:C8"/>
    <mergeCell ref="D6:D8"/>
    <mergeCell ref="E6:G6"/>
    <mergeCell ref="H6:I6"/>
    <mergeCell ref="N6:T6"/>
    <mergeCell ref="U6:Y6"/>
    <mergeCell ref="Z6:Z8"/>
    <mergeCell ref="E7:E8"/>
    <mergeCell ref="F7:F8"/>
    <mergeCell ref="G7:G8"/>
    <mergeCell ref="H7:H8"/>
    <mergeCell ref="I7:I8"/>
    <mergeCell ref="J7:K7"/>
    <mergeCell ref="J6:M6"/>
    <mergeCell ref="A9:A44"/>
    <mergeCell ref="B9:B44"/>
    <mergeCell ref="U7:V7"/>
    <mergeCell ref="W7:W8"/>
    <mergeCell ref="X7:X8"/>
    <mergeCell ref="L7:L8"/>
    <mergeCell ref="N7:P7"/>
    <mergeCell ref="Q7:Q8"/>
    <mergeCell ref="R7:R8"/>
    <mergeCell ref="M7:M8"/>
    <mergeCell ref="S7:S8"/>
    <mergeCell ref="T7:T8"/>
    <mergeCell ref="Y7:Y8"/>
    <mergeCell ref="AC7:AC8"/>
    <mergeCell ref="AD7:AD8"/>
    <mergeCell ref="AE7:AE8"/>
    <mergeCell ref="AF7:AF8"/>
    <mergeCell ref="AA7:AA8"/>
    <mergeCell ref="AB7:AB8"/>
  </mergeCells>
  <conditionalFormatting sqref="T9:T43">
    <cfRule type="cellIs" dxfId="125" priority="18" stopIfTrue="1" operator="equal">
      <formula>"ALTO"</formula>
    </cfRule>
    <cfRule type="cellIs" dxfId="124" priority="19" stopIfTrue="1" operator="equal">
      <formula>"MEDIO"</formula>
    </cfRule>
    <cfRule type="cellIs" dxfId="123" priority="20" stopIfTrue="1" operator="equal">
      <formula>"BAJO"</formula>
    </cfRule>
  </conditionalFormatting>
  <conditionalFormatting sqref="P9:P43">
    <cfRule type="cellIs" dxfId="122" priority="14" operator="greaterThan">
      <formula>0</formula>
    </cfRule>
    <cfRule type="cellIs" dxfId="121" priority="15" stopIfTrue="1" operator="equal">
      <formula>"ALTO"</formula>
    </cfRule>
    <cfRule type="cellIs" dxfId="120" priority="16" stopIfTrue="1" operator="equal">
      <formula>"MEDIO"</formula>
    </cfRule>
    <cfRule type="cellIs" dxfId="119" priority="17" stopIfTrue="1" operator="equal">
      <formula>"BAJO"</formula>
    </cfRule>
  </conditionalFormatting>
  <conditionalFormatting sqref="Z9:Z43">
    <cfRule type="cellIs" dxfId="118" priority="11" stopIfTrue="1" operator="equal">
      <formula>"SIGNIFICATIVO"</formula>
    </cfRule>
    <cfRule type="cellIs" dxfId="117" priority="12" stopIfTrue="1" operator="equal">
      <formula>"MODERADO"</formula>
    </cfRule>
    <cfRule type="cellIs" dxfId="116" priority="13" stopIfTrue="1" operator="equal">
      <formula>"ACEPTABLE"</formula>
    </cfRule>
  </conditionalFormatting>
  <conditionalFormatting sqref="T44">
    <cfRule type="cellIs" dxfId="115" priority="1" stopIfTrue="1" operator="equal">
      <formula>"ALTO"</formula>
    </cfRule>
  </conditionalFormatting>
  <conditionalFormatting sqref="T44">
    <cfRule type="cellIs" dxfId="114" priority="2" stopIfTrue="1" operator="equal">
      <formula>"MEDIO"</formula>
    </cfRule>
  </conditionalFormatting>
  <conditionalFormatting sqref="T44">
    <cfRule type="cellIs" dxfId="113" priority="3" stopIfTrue="1" operator="equal">
      <formula>"BAJO"</formula>
    </cfRule>
  </conditionalFormatting>
  <conditionalFormatting sqref="P44">
    <cfRule type="cellIs" dxfId="112" priority="4" operator="greaterThan">
      <formula>0</formula>
    </cfRule>
  </conditionalFormatting>
  <conditionalFormatting sqref="P44">
    <cfRule type="cellIs" dxfId="111" priority="5" stopIfTrue="1" operator="equal">
      <formula>"ALTO"</formula>
    </cfRule>
  </conditionalFormatting>
  <conditionalFormatting sqref="P44">
    <cfRule type="cellIs" dxfId="110" priority="6" stopIfTrue="1" operator="equal">
      <formula>"MEDIO"</formula>
    </cfRule>
  </conditionalFormatting>
  <conditionalFormatting sqref="P44">
    <cfRule type="cellIs" dxfId="109" priority="7" stopIfTrue="1" operator="equal">
      <formula>"BAJO"</formula>
    </cfRule>
  </conditionalFormatting>
  <conditionalFormatting sqref="Z44">
    <cfRule type="cellIs" dxfId="108" priority="8" stopIfTrue="1" operator="equal">
      <formula>"SIGNIFICATIVO"</formula>
    </cfRule>
  </conditionalFormatting>
  <conditionalFormatting sqref="Z44">
    <cfRule type="cellIs" dxfId="107" priority="9" stopIfTrue="1" operator="equal">
      <formula>"MODERADO"</formula>
    </cfRule>
  </conditionalFormatting>
  <conditionalFormatting sqref="Z44">
    <cfRule type="cellIs" dxfId="106" priority="10" stopIfTrue="1" operator="equal">
      <formula>"ACEPTABLE"</formula>
    </cfRule>
  </conditionalFormatting>
  <pageMargins left="0.7" right="0.7" top="0.75" bottom="0.75" header="0.3" footer="0.3"/>
  <pageSetup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ECV!$B$4:$B$8</xm:f>
          </x14:formula1>
          <xm:sqref>M1:M43 M45:M1048576</xm:sqref>
        </x14:dataValidation>
        <x14:dataValidation type="list" allowBlank="1" showErrorMessage="1">
          <x14:formula1>
            <xm:f>'D:\Users\paola-gonzalez\Downloads\[Matriz de Impacto Ambientales.xlsx]ECV'!#REF!</xm:f>
          </x14:formula1>
          <xm:sqref>M44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/>
  <dimension ref="A1:AF38"/>
  <sheetViews>
    <sheetView topLeftCell="A33" workbookViewId="0">
      <selection activeCell="H10" sqref="H10:H38"/>
    </sheetView>
  </sheetViews>
  <sheetFormatPr baseColWidth="10" defaultColWidth="11.44140625" defaultRowHeight="10.199999999999999" x14ac:dyDescent="0.2"/>
  <cols>
    <col min="1" max="1" width="20.21875" style="1" customWidth="1"/>
    <col min="2" max="2" width="15" style="1" customWidth="1"/>
    <col min="3" max="3" width="16.33203125" style="1" bestFit="1" customWidth="1"/>
    <col min="4" max="4" width="55.33203125" style="1" customWidth="1"/>
    <col min="5" max="7" width="6.6640625" style="2" customWidth="1"/>
    <col min="8" max="8" width="23.5546875" style="1" customWidth="1"/>
    <col min="9" max="9" width="31.44140625" style="1" customWidth="1"/>
    <col min="10" max="10" width="19.109375" style="1" customWidth="1"/>
    <col min="11" max="11" width="24.6640625" style="1" customWidth="1"/>
    <col min="12" max="13" width="16.33203125" style="1" customWidth="1"/>
    <col min="14" max="16" width="13.6640625" style="1" customWidth="1"/>
    <col min="17" max="18" width="20" style="1" customWidth="1"/>
    <col min="19" max="19" width="21.109375" style="1" customWidth="1"/>
    <col min="20" max="21" width="15.6640625" style="1" customWidth="1"/>
    <col min="22" max="22" width="16.6640625" style="1" customWidth="1"/>
    <col min="23" max="23" width="10.5546875" style="1" customWidth="1"/>
    <col min="24" max="28" width="6.6640625" style="1" customWidth="1"/>
    <col min="29" max="16384" width="11.44140625" style="1"/>
  </cols>
  <sheetData>
    <row r="1" spans="1:32" s="30" customFormat="1" ht="31.5" customHeight="1" x14ac:dyDescent="0.4">
      <c r="A1" s="122"/>
      <c r="B1" s="123" t="s">
        <v>19</v>
      </c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5"/>
      <c r="AA1" s="120" t="s">
        <v>15</v>
      </c>
      <c r="AB1" s="120"/>
      <c r="AC1" s="121"/>
      <c r="AD1" s="107" t="s">
        <v>139</v>
      </c>
      <c r="AE1" s="107"/>
      <c r="AF1" s="107"/>
    </row>
    <row r="2" spans="1:32" s="30" customFormat="1" ht="21.75" customHeight="1" x14ac:dyDescent="0.25">
      <c r="A2" s="122"/>
      <c r="B2" s="126" t="s">
        <v>16</v>
      </c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8"/>
      <c r="AA2" s="120" t="s">
        <v>87</v>
      </c>
      <c r="AB2" s="120"/>
      <c r="AC2" s="121"/>
      <c r="AD2" s="116">
        <v>1</v>
      </c>
      <c r="AE2" s="117"/>
      <c r="AF2" s="118"/>
    </row>
    <row r="3" spans="1:32" s="30" customFormat="1" ht="25.5" customHeight="1" x14ac:dyDescent="0.25">
      <c r="A3" s="122"/>
      <c r="B3" s="129"/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31"/>
      <c r="AA3" s="120" t="s">
        <v>17</v>
      </c>
      <c r="AB3" s="120"/>
      <c r="AC3" s="121"/>
      <c r="AD3" s="119" t="s">
        <v>18</v>
      </c>
      <c r="AE3" s="119"/>
      <c r="AF3" s="119"/>
    </row>
    <row r="4" spans="1:32" s="30" customFormat="1" ht="9" customHeight="1" x14ac:dyDescent="0.25"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4"/>
      <c r="P4" s="4"/>
      <c r="Q4" s="31"/>
      <c r="R4" s="32"/>
      <c r="S4" s="32"/>
    </row>
    <row r="5" spans="1:32" s="33" customFormat="1" ht="30" customHeight="1" x14ac:dyDescent="0.2">
      <c r="A5" s="99" t="s">
        <v>20</v>
      </c>
      <c r="B5" s="99"/>
      <c r="C5" s="99"/>
      <c r="D5" s="99"/>
      <c r="E5" s="99"/>
      <c r="F5" s="99"/>
      <c r="G5" s="99"/>
      <c r="H5" s="99" t="s">
        <v>14</v>
      </c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 t="s">
        <v>1</v>
      </c>
      <c r="V5" s="99"/>
      <c r="W5" s="99"/>
      <c r="X5" s="99"/>
      <c r="Y5" s="99"/>
      <c r="Z5" s="99"/>
      <c r="AA5" s="92" t="s">
        <v>217</v>
      </c>
      <c r="AB5" s="92"/>
      <c r="AC5" s="92"/>
      <c r="AD5" s="92"/>
      <c r="AE5" s="92"/>
      <c r="AF5" s="92"/>
    </row>
    <row r="6" spans="1:32" s="33" customFormat="1" ht="30" customHeight="1" x14ac:dyDescent="0.2">
      <c r="A6" s="92" t="s">
        <v>117</v>
      </c>
      <c r="B6" s="92" t="s">
        <v>118</v>
      </c>
      <c r="C6" s="92" t="s">
        <v>8</v>
      </c>
      <c r="D6" s="92" t="s">
        <v>9</v>
      </c>
      <c r="E6" s="92" t="s">
        <v>10</v>
      </c>
      <c r="F6" s="92"/>
      <c r="G6" s="92"/>
      <c r="H6" s="92" t="s">
        <v>179</v>
      </c>
      <c r="I6" s="92"/>
      <c r="J6" s="95" t="s">
        <v>180</v>
      </c>
      <c r="K6" s="96"/>
      <c r="L6" s="96"/>
      <c r="M6" s="97"/>
      <c r="N6" s="92" t="s">
        <v>181</v>
      </c>
      <c r="O6" s="92"/>
      <c r="P6" s="92"/>
      <c r="Q6" s="92"/>
      <c r="R6" s="92"/>
      <c r="S6" s="92"/>
      <c r="T6" s="92"/>
      <c r="U6" s="92" t="s">
        <v>182</v>
      </c>
      <c r="V6" s="92"/>
      <c r="W6" s="92"/>
      <c r="X6" s="92"/>
      <c r="Y6" s="92"/>
      <c r="Z6" s="92" t="s">
        <v>197</v>
      </c>
      <c r="AA6" s="92"/>
      <c r="AB6" s="92"/>
      <c r="AC6" s="92"/>
      <c r="AD6" s="92"/>
      <c r="AE6" s="92"/>
      <c r="AF6" s="92"/>
    </row>
    <row r="7" spans="1:32" s="33" customFormat="1" ht="29.25" customHeight="1" x14ac:dyDescent="0.2">
      <c r="A7" s="92"/>
      <c r="B7" s="92"/>
      <c r="C7" s="92"/>
      <c r="D7" s="92"/>
      <c r="E7" s="100" t="s">
        <v>25</v>
      </c>
      <c r="F7" s="100" t="s">
        <v>242</v>
      </c>
      <c r="G7" s="100" t="s">
        <v>2</v>
      </c>
      <c r="H7" s="92" t="s">
        <v>178</v>
      </c>
      <c r="I7" s="92" t="s">
        <v>222</v>
      </c>
      <c r="J7" s="93" t="s">
        <v>211</v>
      </c>
      <c r="K7" s="93"/>
      <c r="L7" s="93" t="s">
        <v>185</v>
      </c>
      <c r="M7" s="138" t="s">
        <v>212</v>
      </c>
      <c r="N7" s="92" t="s">
        <v>186</v>
      </c>
      <c r="O7" s="92"/>
      <c r="P7" s="92"/>
      <c r="Q7" s="92" t="s">
        <v>219</v>
      </c>
      <c r="R7" s="92" t="s">
        <v>215</v>
      </c>
      <c r="S7" s="92" t="s">
        <v>206</v>
      </c>
      <c r="T7" s="92" t="s">
        <v>190</v>
      </c>
      <c r="U7" s="92" t="s">
        <v>191</v>
      </c>
      <c r="V7" s="92"/>
      <c r="W7" s="92" t="s">
        <v>207</v>
      </c>
      <c r="X7" s="92" t="s">
        <v>208</v>
      </c>
      <c r="Y7" s="92" t="s">
        <v>209</v>
      </c>
      <c r="Z7" s="92"/>
      <c r="AA7" s="98" t="s">
        <v>3</v>
      </c>
      <c r="AB7" s="98" t="s">
        <v>4</v>
      </c>
      <c r="AC7" s="98" t="s">
        <v>5</v>
      </c>
      <c r="AD7" s="98" t="s">
        <v>6</v>
      </c>
      <c r="AE7" s="98" t="s">
        <v>21</v>
      </c>
      <c r="AF7" s="98" t="s">
        <v>7</v>
      </c>
    </row>
    <row r="8" spans="1:32" s="33" customFormat="1" ht="51.75" customHeight="1" x14ac:dyDescent="0.2">
      <c r="A8" s="92"/>
      <c r="B8" s="92"/>
      <c r="C8" s="92"/>
      <c r="D8" s="92"/>
      <c r="E8" s="100"/>
      <c r="F8" s="100"/>
      <c r="G8" s="100"/>
      <c r="H8" s="92"/>
      <c r="I8" s="92"/>
      <c r="J8" s="51" t="s">
        <v>46</v>
      </c>
      <c r="K8" s="52" t="s">
        <v>47</v>
      </c>
      <c r="L8" s="93"/>
      <c r="M8" s="139"/>
      <c r="N8" s="53" t="s">
        <v>74</v>
      </c>
      <c r="O8" s="53" t="s">
        <v>75</v>
      </c>
      <c r="P8" s="54" t="s">
        <v>76</v>
      </c>
      <c r="Q8" s="92"/>
      <c r="R8" s="92"/>
      <c r="S8" s="92"/>
      <c r="T8" s="92"/>
      <c r="U8" s="51" t="s">
        <v>30</v>
      </c>
      <c r="V8" s="51" t="s">
        <v>29</v>
      </c>
      <c r="W8" s="92"/>
      <c r="X8" s="92"/>
      <c r="Y8" s="92"/>
      <c r="Z8" s="92"/>
      <c r="AA8" s="98"/>
      <c r="AB8" s="98"/>
      <c r="AC8" s="98"/>
      <c r="AD8" s="98"/>
      <c r="AE8" s="98"/>
      <c r="AF8" s="98"/>
    </row>
    <row r="9" spans="1:32" x14ac:dyDescent="0.2">
      <c r="A9" s="42"/>
      <c r="B9" s="42"/>
      <c r="C9" s="42"/>
      <c r="D9" s="42"/>
      <c r="E9" s="43"/>
      <c r="F9" s="43"/>
      <c r="G9" s="43"/>
      <c r="H9" s="42"/>
      <c r="I9" s="42"/>
      <c r="J9" s="44"/>
      <c r="K9" s="44"/>
      <c r="L9" s="34"/>
      <c r="M9" s="34"/>
      <c r="N9" s="34"/>
      <c r="O9" s="34"/>
      <c r="P9" s="34"/>
      <c r="Q9" s="34"/>
      <c r="R9" s="34"/>
      <c r="S9" s="34"/>
      <c r="T9" s="34"/>
      <c r="U9" s="34"/>
      <c r="V9" s="35"/>
      <c r="W9" s="35"/>
      <c r="X9" s="35"/>
      <c r="Y9" s="35"/>
      <c r="Z9" s="35"/>
      <c r="AA9" s="35"/>
      <c r="AB9" s="35"/>
    </row>
    <row r="10" spans="1:32" ht="81.599999999999994" customHeight="1" x14ac:dyDescent="0.2">
      <c r="A10" s="134" t="s">
        <v>133</v>
      </c>
      <c r="B10" s="147" t="s">
        <v>148</v>
      </c>
      <c r="C10" s="20" t="s">
        <v>0</v>
      </c>
      <c r="D10" s="20" t="s">
        <v>167</v>
      </c>
      <c r="E10" s="40">
        <f>IF(N10&gt;200,1,0)</f>
        <v>1</v>
      </c>
      <c r="F10" s="40">
        <f>IF(N10&lt;200,1,0)</f>
        <v>0</v>
      </c>
      <c r="G10" s="40">
        <v>0</v>
      </c>
      <c r="H10" s="17" t="s">
        <v>31</v>
      </c>
      <c r="I10" s="17" t="s">
        <v>42</v>
      </c>
      <c r="J10" s="8" t="s">
        <v>25</v>
      </c>
      <c r="K10" s="6" t="s">
        <v>35</v>
      </c>
      <c r="L10" s="6" t="s">
        <v>35</v>
      </c>
      <c r="M10" s="6" t="s">
        <v>239</v>
      </c>
      <c r="N10" s="9">
        <v>250</v>
      </c>
      <c r="O10" s="15">
        <f>+N10/250</f>
        <v>1</v>
      </c>
      <c r="P10" s="12" t="str">
        <f>IF(O10&lt;=0.15,"1",IF(AND(O10&gt;0.15,O10&lt;0.3),"2",IF(AND(O10&gt;=0.3),"3")))</f>
        <v>3</v>
      </c>
      <c r="Q10" s="9">
        <v>2</v>
      </c>
      <c r="R10" s="9">
        <v>1</v>
      </c>
      <c r="S10" s="9">
        <f t="shared" ref="S10:S21" si="0">+(P10*0.2)+(Q10*0.5)+(R10*0.3)</f>
        <v>1.9000000000000001</v>
      </c>
      <c r="T10" s="12" t="str">
        <f t="shared" ref="T10:T21" si="1">IF(S10&lt;=2,"BAJO",IF(AND(S10&gt;2,S10&lt;2.5),"MEDIO",IF(AND(S10&gt;=2.5),"ALTO")))</f>
        <v>BAJO</v>
      </c>
      <c r="U10" s="13" t="s">
        <v>53</v>
      </c>
      <c r="V10" s="9" t="s">
        <v>158</v>
      </c>
      <c r="W10" s="13" t="s">
        <v>54</v>
      </c>
      <c r="X10" s="9">
        <v>1</v>
      </c>
      <c r="Y10" s="9">
        <f>+X10*S10</f>
        <v>1.9000000000000001</v>
      </c>
      <c r="Z10" s="18" t="str">
        <f>IF(Y10&lt;=3,"ACEPTABLE",IF(AND(Y10&gt;3,Y10&lt;6),"MODERADO",IF(AND(Y10&gt;=6),"SIGNIFICATIVO")))</f>
        <v>ACEPTABLE</v>
      </c>
      <c r="AA10" s="9">
        <v>0</v>
      </c>
      <c r="AB10" s="9">
        <v>1</v>
      </c>
      <c r="AC10" s="9">
        <v>0</v>
      </c>
      <c r="AD10" s="9">
        <v>0</v>
      </c>
      <c r="AE10" s="9">
        <v>1</v>
      </c>
      <c r="AF10" s="9">
        <v>1</v>
      </c>
    </row>
    <row r="11" spans="1:32" ht="81.599999999999994" x14ac:dyDescent="0.2">
      <c r="A11" s="134"/>
      <c r="B11" s="147"/>
      <c r="C11" s="20" t="s">
        <v>0</v>
      </c>
      <c r="D11" s="20" t="s">
        <v>167</v>
      </c>
      <c r="E11" s="40">
        <f t="shared" ref="E11:E38" si="2">IF(N11&gt;200,1,0)</f>
        <v>0</v>
      </c>
      <c r="F11" s="40">
        <f t="shared" ref="F11:F38" si="3">IF(N11&lt;200,1,0)</f>
        <v>1</v>
      </c>
      <c r="G11" s="40">
        <v>0</v>
      </c>
      <c r="H11" s="17" t="s">
        <v>31</v>
      </c>
      <c r="I11" s="17" t="s">
        <v>42</v>
      </c>
      <c r="J11" s="8" t="s">
        <v>25</v>
      </c>
      <c r="K11" s="6" t="s">
        <v>43</v>
      </c>
      <c r="L11" s="6" t="s">
        <v>69</v>
      </c>
      <c r="M11" s="6" t="s">
        <v>239</v>
      </c>
      <c r="N11" s="9">
        <v>3</v>
      </c>
      <c r="O11" s="15">
        <f t="shared" ref="O11:O29" si="4">+N11/250</f>
        <v>1.2E-2</v>
      </c>
      <c r="P11" s="12" t="str">
        <f t="shared" ref="P11:P29" si="5">IF(O11&lt;=0.15,"1",IF(AND(O11&gt;0.15,O11&lt;0.3),"2",IF(AND(O11&gt;=0.3),"3")))</f>
        <v>1</v>
      </c>
      <c r="Q11" s="9">
        <v>2</v>
      </c>
      <c r="R11" s="9">
        <v>2</v>
      </c>
      <c r="S11" s="9">
        <f t="shared" si="0"/>
        <v>1.7999999999999998</v>
      </c>
      <c r="T11" s="12" t="str">
        <f t="shared" si="1"/>
        <v>BAJO</v>
      </c>
      <c r="U11" s="13" t="s">
        <v>92</v>
      </c>
      <c r="V11" s="9" t="s">
        <v>158</v>
      </c>
      <c r="W11" s="13" t="s">
        <v>55</v>
      </c>
      <c r="X11" s="9">
        <v>1</v>
      </c>
      <c r="Y11" s="9">
        <f t="shared" ref="Y11:Y29" si="6">+X11*S11</f>
        <v>1.7999999999999998</v>
      </c>
      <c r="Z11" s="18" t="str">
        <f t="shared" ref="Z11:Z29" si="7">IF(Y11&lt;=3,"ACEPTABLE",IF(AND(Y11&gt;3,Y11&lt;6),"MODERADO",IF(AND(Y11&gt;=6),"SIGNIFICATIVO")))</f>
        <v>ACEPTABLE</v>
      </c>
      <c r="AA11" s="9">
        <v>0</v>
      </c>
      <c r="AB11" s="9">
        <v>1</v>
      </c>
      <c r="AC11" s="9">
        <v>0</v>
      </c>
      <c r="AD11" s="9">
        <v>1</v>
      </c>
      <c r="AE11" s="9">
        <v>1</v>
      </c>
      <c r="AF11" s="9">
        <v>1</v>
      </c>
    </row>
    <row r="12" spans="1:32" ht="81.599999999999994" x14ac:dyDescent="0.2">
      <c r="A12" s="134"/>
      <c r="B12" s="147"/>
      <c r="C12" s="20" t="s">
        <v>0</v>
      </c>
      <c r="D12" s="20" t="s">
        <v>167</v>
      </c>
      <c r="E12" s="40">
        <f t="shared" si="2"/>
        <v>1</v>
      </c>
      <c r="F12" s="40">
        <f t="shared" si="3"/>
        <v>0</v>
      </c>
      <c r="G12" s="40">
        <v>0</v>
      </c>
      <c r="H12" s="17" t="s">
        <v>31</v>
      </c>
      <c r="I12" s="17" t="s">
        <v>41</v>
      </c>
      <c r="J12" s="8" t="s">
        <v>25</v>
      </c>
      <c r="K12" s="6" t="s">
        <v>99</v>
      </c>
      <c r="L12" s="6" t="s">
        <v>106</v>
      </c>
      <c r="M12" s="6" t="s">
        <v>239</v>
      </c>
      <c r="N12" s="9">
        <v>250</v>
      </c>
      <c r="O12" s="15">
        <f t="shared" si="4"/>
        <v>1</v>
      </c>
      <c r="P12" s="12" t="str">
        <f t="shared" si="5"/>
        <v>3</v>
      </c>
      <c r="Q12" s="9">
        <v>1</v>
      </c>
      <c r="R12" s="9">
        <v>1</v>
      </c>
      <c r="S12" s="9">
        <f t="shared" si="0"/>
        <v>1.4000000000000001</v>
      </c>
      <c r="T12" s="12" t="str">
        <f t="shared" si="1"/>
        <v>BAJO</v>
      </c>
      <c r="U12" s="13" t="s">
        <v>100</v>
      </c>
      <c r="V12" s="9" t="s">
        <v>158</v>
      </c>
      <c r="W12" s="13" t="s">
        <v>97</v>
      </c>
      <c r="X12" s="9">
        <v>2</v>
      </c>
      <c r="Y12" s="9">
        <f t="shared" si="6"/>
        <v>2.8000000000000003</v>
      </c>
      <c r="Z12" s="18" t="str">
        <f t="shared" si="7"/>
        <v>ACEPTABLE</v>
      </c>
      <c r="AA12" s="9">
        <v>0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</row>
    <row r="13" spans="1:32" ht="91.8" x14ac:dyDescent="0.2">
      <c r="A13" s="134"/>
      <c r="B13" s="147"/>
      <c r="C13" s="20" t="s">
        <v>0</v>
      </c>
      <c r="D13" s="20" t="s">
        <v>167</v>
      </c>
      <c r="E13" s="40">
        <f t="shared" si="2"/>
        <v>1</v>
      </c>
      <c r="F13" s="40">
        <f t="shared" si="3"/>
        <v>0</v>
      </c>
      <c r="G13" s="40">
        <v>0</v>
      </c>
      <c r="H13" s="17" t="s">
        <v>33</v>
      </c>
      <c r="I13" s="17" t="s">
        <v>56</v>
      </c>
      <c r="J13" s="8" t="s">
        <v>25</v>
      </c>
      <c r="K13" s="6" t="s">
        <v>39</v>
      </c>
      <c r="L13" s="6" t="s">
        <v>49</v>
      </c>
      <c r="M13" s="6" t="s">
        <v>239</v>
      </c>
      <c r="N13" s="9">
        <v>250</v>
      </c>
      <c r="O13" s="15">
        <f t="shared" si="4"/>
        <v>1</v>
      </c>
      <c r="P13" s="12" t="str">
        <f t="shared" si="5"/>
        <v>3</v>
      </c>
      <c r="Q13" s="9">
        <v>1</v>
      </c>
      <c r="R13" s="9">
        <v>1</v>
      </c>
      <c r="S13" s="9">
        <f t="shared" si="0"/>
        <v>1.4000000000000001</v>
      </c>
      <c r="T13" s="12" t="str">
        <f t="shared" si="1"/>
        <v>BAJO</v>
      </c>
      <c r="U13" s="13" t="s">
        <v>22</v>
      </c>
      <c r="V13" s="9" t="s">
        <v>158</v>
      </c>
      <c r="W13" s="13" t="s">
        <v>86</v>
      </c>
      <c r="X13" s="9">
        <v>1</v>
      </c>
      <c r="Y13" s="9">
        <f t="shared" si="6"/>
        <v>1.4000000000000001</v>
      </c>
      <c r="Z13" s="18" t="str">
        <f t="shared" si="7"/>
        <v>ACEPTABLE</v>
      </c>
      <c r="AA13" s="9">
        <v>0</v>
      </c>
      <c r="AB13" s="9">
        <v>1</v>
      </c>
      <c r="AC13" s="9">
        <v>1</v>
      </c>
      <c r="AD13" s="9">
        <v>1</v>
      </c>
      <c r="AE13" s="9">
        <v>1</v>
      </c>
      <c r="AF13" s="9">
        <v>1</v>
      </c>
    </row>
    <row r="14" spans="1:32" ht="81.599999999999994" x14ac:dyDescent="0.2">
      <c r="A14" s="134"/>
      <c r="B14" s="147"/>
      <c r="C14" s="20" t="s">
        <v>0</v>
      </c>
      <c r="D14" s="20" t="s">
        <v>167</v>
      </c>
      <c r="E14" s="40">
        <f t="shared" si="2"/>
        <v>0</v>
      </c>
      <c r="F14" s="40">
        <f t="shared" si="3"/>
        <v>1</v>
      </c>
      <c r="G14" s="40">
        <v>0</v>
      </c>
      <c r="H14" s="17" t="s">
        <v>33</v>
      </c>
      <c r="I14" s="17" t="s">
        <v>57</v>
      </c>
      <c r="J14" s="8" t="s">
        <v>25</v>
      </c>
      <c r="K14" s="6" t="s">
        <v>37</v>
      </c>
      <c r="L14" s="6" t="s">
        <v>48</v>
      </c>
      <c r="M14" s="6" t="s">
        <v>226</v>
      </c>
      <c r="N14" s="9">
        <v>12</v>
      </c>
      <c r="O14" s="15">
        <f t="shared" si="4"/>
        <v>4.8000000000000001E-2</v>
      </c>
      <c r="P14" s="12" t="str">
        <f t="shared" si="5"/>
        <v>1</v>
      </c>
      <c r="Q14" s="9">
        <v>2</v>
      </c>
      <c r="R14" s="9">
        <v>2</v>
      </c>
      <c r="S14" s="9">
        <f t="shared" si="0"/>
        <v>1.7999999999999998</v>
      </c>
      <c r="T14" s="12" t="str">
        <f t="shared" si="1"/>
        <v>BAJO</v>
      </c>
      <c r="U14" s="13" t="s">
        <v>93</v>
      </c>
      <c r="V14" s="9" t="s">
        <v>158</v>
      </c>
      <c r="W14" s="13" t="s">
        <v>54</v>
      </c>
      <c r="X14" s="9">
        <v>1</v>
      </c>
      <c r="Y14" s="9">
        <f t="shared" si="6"/>
        <v>1.7999999999999998</v>
      </c>
      <c r="Z14" s="18" t="str">
        <f t="shared" si="7"/>
        <v>ACEPTABLE</v>
      </c>
      <c r="AA14" s="9">
        <v>0</v>
      </c>
      <c r="AB14" s="9">
        <v>1</v>
      </c>
      <c r="AC14" s="9">
        <v>0</v>
      </c>
      <c r="AD14" s="9">
        <v>1</v>
      </c>
      <c r="AE14" s="9">
        <v>1</v>
      </c>
      <c r="AF14" s="9">
        <v>1</v>
      </c>
    </row>
    <row r="15" spans="1:32" ht="81.599999999999994" x14ac:dyDescent="0.2">
      <c r="A15" s="134"/>
      <c r="B15" s="147"/>
      <c r="C15" s="20" t="s">
        <v>0</v>
      </c>
      <c r="D15" s="20" t="s">
        <v>167</v>
      </c>
      <c r="E15" s="40">
        <f t="shared" si="2"/>
        <v>0</v>
      </c>
      <c r="F15" s="40">
        <f t="shared" si="3"/>
        <v>1</v>
      </c>
      <c r="G15" s="40">
        <v>0</v>
      </c>
      <c r="H15" s="17" t="s">
        <v>32</v>
      </c>
      <c r="I15" s="17" t="s">
        <v>58</v>
      </c>
      <c r="J15" s="8" t="s">
        <v>25</v>
      </c>
      <c r="K15" s="6" t="s">
        <v>37</v>
      </c>
      <c r="L15" s="6" t="s">
        <v>69</v>
      </c>
      <c r="M15" s="6" t="s">
        <v>226</v>
      </c>
      <c r="N15" s="9">
        <v>3</v>
      </c>
      <c r="O15" s="15">
        <f t="shared" si="4"/>
        <v>1.2E-2</v>
      </c>
      <c r="P15" s="12" t="str">
        <f t="shared" si="5"/>
        <v>1</v>
      </c>
      <c r="Q15" s="9">
        <v>2</v>
      </c>
      <c r="R15" s="9">
        <v>2</v>
      </c>
      <c r="S15" s="9">
        <f t="shared" si="0"/>
        <v>1.7999999999999998</v>
      </c>
      <c r="T15" s="12" t="str">
        <f t="shared" si="1"/>
        <v>BAJO</v>
      </c>
      <c r="U15" s="13" t="s">
        <v>92</v>
      </c>
      <c r="V15" s="9" t="s">
        <v>158</v>
      </c>
      <c r="W15" s="13" t="s">
        <v>55</v>
      </c>
      <c r="X15" s="9">
        <v>1</v>
      </c>
      <c r="Y15" s="9">
        <f t="shared" si="6"/>
        <v>1.7999999999999998</v>
      </c>
      <c r="Z15" s="18" t="str">
        <f t="shared" si="7"/>
        <v>ACEPTABLE</v>
      </c>
      <c r="AA15" s="9">
        <v>0</v>
      </c>
      <c r="AB15" s="9">
        <v>1</v>
      </c>
      <c r="AC15" s="9">
        <v>1</v>
      </c>
      <c r="AD15" s="9">
        <v>1</v>
      </c>
      <c r="AE15" s="9">
        <v>1</v>
      </c>
      <c r="AF15" s="9">
        <v>1</v>
      </c>
    </row>
    <row r="16" spans="1:32" ht="81.599999999999994" x14ac:dyDescent="0.2">
      <c r="A16" s="134"/>
      <c r="B16" s="147"/>
      <c r="C16" s="20" t="s">
        <v>0</v>
      </c>
      <c r="D16" s="20" t="s">
        <v>167</v>
      </c>
      <c r="E16" s="40">
        <f t="shared" si="2"/>
        <v>1</v>
      </c>
      <c r="F16" s="40">
        <f t="shared" si="3"/>
        <v>0</v>
      </c>
      <c r="G16" s="40">
        <v>0</v>
      </c>
      <c r="H16" s="17" t="s">
        <v>61</v>
      </c>
      <c r="I16" s="17" t="s">
        <v>62</v>
      </c>
      <c r="J16" s="8" t="s">
        <v>25</v>
      </c>
      <c r="K16" s="6" t="s">
        <v>129</v>
      </c>
      <c r="L16" s="6" t="s">
        <v>106</v>
      </c>
      <c r="M16" s="6" t="s">
        <v>226</v>
      </c>
      <c r="N16" s="9">
        <v>250</v>
      </c>
      <c r="O16" s="15">
        <f t="shared" si="4"/>
        <v>1</v>
      </c>
      <c r="P16" s="12" t="str">
        <f t="shared" si="5"/>
        <v>3</v>
      </c>
      <c r="Q16" s="9">
        <v>2</v>
      </c>
      <c r="R16" s="9">
        <v>1</v>
      </c>
      <c r="S16" s="9">
        <f t="shared" si="0"/>
        <v>1.9000000000000001</v>
      </c>
      <c r="T16" s="12" t="str">
        <f t="shared" si="1"/>
        <v>BAJO</v>
      </c>
      <c r="U16" s="13" t="s">
        <v>59</v>
      </c>
      <c r="V16" s="9" t="s">
        <v>158</v>
      </c>
      <c r="W16" s="13" t="s">
        <v>79</v>
      </c>
      <c r="X16" s="9">
        <v>1</v>
      </c>
      <c r="Y16" s="9">
        <f t="shared" si="6"/>
        <v>1.9000000000000001</v>
      </c>
      <c r="Z16" s="18" t="str">
        <f t="shared" si="7"/>
        <v>ACEPTABLE</v>
      </c>
      <c r="AA16" s="9">
        <v>0</v>
      </c>
      <c r="AB16" s="9">
        <v>1</v>
      </c>
      <c r="AC16" s="9">
        <v>0</v>
      </c>
      <c r="AD16" s="9">
        <v>0</v>
      </c>
      <c r="AE16" s="9">
        <v>1</v>
      </c>
      <c r="AF16" s="9">
        <v>1</v>
      </c>
    </row>
    <row r="17" spans="1:32" ht="81.599999999999994" x14ac:dyDescent="0.2">
      <c r="A17" s="134"/>
      <c r="B17" s="147"/>
      <c r="C17" s="20" t="s">
        <v>0</v>
      </c>
      <c r="D17" s="20" t="s">
        <v>167</v>
      </c>
      <c r="E17" s="40">
        <f t="shared" si="2"/>
        <v>1</v>
      </c>
      <c r="F17" s="40">
        <f t="shared" si="3"/>
        <v>0</v>
      </c>
      <c r="G17" s="40">
        <v>0</v>
      </c>
      <c r="H17" s="17" t="s">
        <v>61</v>
      </c>
      <c r="I17" s="17" t="s">
        <v>88</v>
      </c>
      <c r="J17" s="8" t="s">
        <v>25</v>
      </c>
      <c r="K17" s="6" t="s">
        <v>64</v>
      </c>
      <c r="L17" s="6" t="s">
        <v>65</v>
      </c>
      <c r="M17" s="6" t="s">
        <v>226</v>
      </c>
      <c r="N17" s="9">
        <v>250</v>
      </c>
      <c r="O17" s="15">
        <f t="shared" si="4"/>
        <v>1</v>
      </c>
      <c r="P17" s="12" t="str">
        <f t="shared" si="5"/>
        <v>3</v>
      </c>
      <c r="Q17" s="9">
        <v>1</v>
      </c>
      <c r="R17" s="9">
        <v>1</v>
      </c>
      <c r="S17" s="9">
        <f t="shared" si="0"/>
        <v>1.4000000000000001</v>
      </c>
      <c r="T17" s="12" t="str">
        <f t="shared" si="1"/>
        <v>BAJO</v>
      </c>
      <c r="U17" s="13" t="s">
        <v>89</v>
      </c>
      <c r="V17" s="9" t="s">
        <v>158</v>
      </c>
      <c r="W17" s="13" t="s">
        <v>84</v>
      </c>
      <c r="X17" s="9">
        <v>1</v>
      </c>
      <c r="Y17" s="9">
        <f t="shared" si="6"/>
        <v>1.4000000000000001</v>
      </c>
      <c r="Z17" s="18" t="str">
        <f>IF(Y17&lt;=2,"ACEPTABLE",IF(AND(Y17&gt;2,Y17&lt;6),"MODERADO",IF(AND(Y17&gt;=6),"SIGNIFICATIVO")))</f>
        <v>ACEPTABLE</v>
      </c>
      <c r="AA17" s="9">
        <v>0</v>
      </c>
      <c r="AB17" s="9">
        <v>1</v>
      </c>
      <c r="AC17" s="9">
        <v>0</v>
      </c>
      <c r="AD17" s="9">
        <v>0</v>
      </c>
      <c r="AE17" s="9">
        <v>0</v>
      </c>
      <c r="AF17" s="9">
        <v>1</v>
      </c>
    </row>
    <row r="18" spans="1:32" ht="81.599999999999994" x14ac:dyDescent="0.2">
      <c r="A18" s="134"/>
      <c r="B18" s="147"/>
      <c r="C18" s="20" t="s">
        <v>0</v>
      </c>
      <c r="D18" s="20" t="s">
        <v>167</v>
      </c>
      <c r="E18" s="40">
        <f t="shared" si="2"/>
        <v>0</v>
      </c>
      <c r="F18" s="40">
        <f t="shared" si="3"/>
        <v>1</v>
      </c>
      <c r="G18" s="40">
        <v>0</v>
      </c>
      <c r="H18" s="17" t="s">
        <v>63</v>
      </c>
      <c r="I18" s="17" t="s">
        <v>45</v>
      </c>
      <c r="J18" s="8" t="s">
        <v>25</v>
      </c>
      <c r="K18" s="6" t="s">
        <v>37</v>
      </c>
      <c r="L18" s="6" t="s">
        <v>98</v>
      </c>
      <c r="M18" s="6" t="s">
        <v>226</v>
      </c>
      <c r="N18" s="9">
        <v>52</v>
      </c>
      <c r="O18" s="15">
        <f t="shared" si="4"/>
        <v>0.20799999999999999</v>
      </c>
      <c r="P18" s="12" t="str">
        <f t="shared" si="5"/>
        <v>2</v>
      </c>
      <c r="Q18" s="9">
        <v>2</v>
      </c>
      <c r="R18" s="9">
        <v>1</v>
      </c>
      <c r="S18" s="9">
        <f t="shared" si="0"/>
        <v>1.7</v>
      </c>
      <c r="T18" s="12" t="str">
        <f t="shared" si="1"/>
        <v>BAJO</v>
      </c>
      <c r="U18" s="13" t="s">
        <v>94</v>
      </c>
      <c r="V18" s="9" t="s">
        <v>158</v>
      </c>
      <c r="W18" s="13" t="s">
        <v>84</v>
      </c>
      <c r="X18" s="9">
        <v>1</v>
      </c>
      <c r="Y18" s="9">
        <f t="shared" si="6"/>
        <v>1.7</v>
      </c>
      <c r="Z18" s="18" t="str">
        <f t="shared" si="7"/>
        <v>ACEPTABLE</v>
      </c>
      <c r="AA18" s="9">
        <v>1</v>
      </c>
      <c r="AB18" s="9">
        <v>1</v>
      </c>
      <c r="AC18" s="9">
        <v>1</v>
      </c>
      <c r="AD18" s="9">
        <v>1</v>
      </c>
      <c r="AE18" s="9">
        <v>1</v>
      </c>
      <c r="AF18" s="9">
        <v>1</v>
      </c>
    </row>
    <row r="19" spans="1:32" ht="81.599999999999994" x14ac:dyDescent="0.2">
      <c r="A19" s="134"/>
      <c r="B19" s="147"/>
      <c r="C19" s="20" t="s">
        <v>0</v>
      </c>
      <c r="D19" s="20" t="s">
        <v>167</v>
      </c>
      <c r="E19" s="40">
        <f t="shared" si="2"/>
        <v>1</v>
      </c>
      <c r="F19" s="40">
        <f t="shared" si="3"/>
        <v>0</v>
      </c>
      <c r="G19" s="40">
        <v>0</v>
      </c>
      <c r="H19" s="17" t="s">
        <v>63</v>
      </c>
      <c r="I19" s="17" t="s">
        <v>45</v>
      </c>
      <c r="J19" s="8" t="s">
        <v>25</v>
      </c>
      <c r="K19" s="6" t="s">
        <v>129</v>
      </c>
      <c r="L19" s="6" t="s">
        <v>106</v>
      </c>
      <c r="M19" s="6" t="s">
        <v>226</v>
      </c>
      <c r="N19" s="9">
        <v>250</v>
      </c>
      <c r="O19" s="15">
        <f t="shared" si="4"/>
        <v>1</v>
      </c>
      <c r="P19" s="12" t="str">
        <f t="shared" si="5"/>
        <v>3</v>
      </c>
      <c r="Q19" s="9">
        <v>2</v>
      </c>
      <c r="R19" s="9">
        <v>1</v>
      </c>
      <c r="S19" s="9">
        <f t="shared" si="0"/>
        <v>1.9000000000000001</v>
      </c>
      <c r="T19" s="12" t="str">
        <f t="shared" si="1"/>
        <v>BAJO</v>
      </c>
      <c r="U19" s="13" t="s">
        <v>59</v>
      </c>
      <c r="V19" s="9" t="s">
        <v>158</v>
      </c>
      <c r="W19" s="13" t="s">
        <v>79</v>
      </c>
      <c r="X19" s="9">
        <v>1</v>
      </c>
      <c r="Y19" s="9">
        <f t="shared" si="6"/>
        <v>1.9000000000000001</v>
      </c>
      <c r="Z19" s="18" t="str">
        <f t="shared" si="7"/>
        <v>ACEPTABLE</v>
      </c>
      <c r="AA19" s="9">
        <v>0</v>
      </c>
      <c r="AB19" s="9">
        <v>1</v>
      </c>
      <c r="AC19" s="9">
        <v>0</v>
      </c>
      <c r="AD19" s="9">
        <v>0</v>
      </c>
      <c r="AE19" s="9">
        <v>1</v>
      </c>
      <c r="AF19" s="9">
        <v>1</v>
      </c>
    </row>
    <row r="20" spans="1:32" ht="81.599999999999994" x14ac:dyDescent="0.2">
      <c r="A20" s="134"/>
      <c r="B20" s="147"/>
      <c r="C20" s="20" t="s">
        <v>0</v>
      </c>
      <c r="D20" s="20" t="s">
        <v>167</v>
      </c>
      <c r="E20" s="40">
        <f t="shared" si="2"/>
        <v>1</v>
      </c>
      <c r="F20" s="40">
        <f t="shared" si="3"/>
        <v>0</v>
      </c>
      <c r="G20" s="40">
        <v>0</v>
      </c>
      <c r="H20" s="17" t="s">
        <v>63</v>
      </c>
      <c r="I20" s="17" t="s">
        <v>63</v>
      </c>
      <c r="J20" s="8" t="s">
        <v>25</v>
      </c>
      <c r="K20" s="6" t="s">
        <v>66</v>
      </c>
      <c r="L20" s="6" t="s">
        <v>67</v>
      </c>
      <c r="M20" s="6" t="s">
        <v>226</v>
      </c>
      <c r="N20" s="9">
        <v>250</v>
      </c>
      <c r="O20" s="15">
        <f t="shared" si="4"/>
        <v>1</v>
      </c>
      <c r="P20" s="12" t="str">
        <f t="shared" si="5"/>
        <v>3</v>
      </c>
      <c r="Q20" s="9">
        <v>1</v>
      </c>
      <c r="R20" s="9">
        <v>1</v>
      </c>
      <c r="S20" s="9">
        <f t="shared" si="0"/>
        <v>1.4000000000000001</v>
      </c>
      <c r="T20" s="12" t="str">
        <f t="shared" si="1"/>
        <v>BAJO</v>
      </c>
      <c r="U20" s="13" t="s">
        <v>68</v>
      </c>
      <c r="V20" s="9" t="s">
        <v>158</v>
      </c>
      <c r="W20" s="13" t="s">
        <v>84</v>
      </c>
      <c r="X20" s="9">
        <v>1</v>
      </c>
      <c r="Y20" s="9">
        <f t="shared" si="6"/>
        <v>1.4000000000000001</v>
      </c>
      <c r="Z20" s="18" t="str">
        <f t="shared" si="7"/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0</v>
      </c>
      <c r="AF20" s="9">
        <v>0</v>
      </c>
    </row>
    <row r="21" spans="1:32" ht="122.4" customHeight="1" x14ac:dyDescent="0.2">
      <c r="A21" s="134"/>
      <c r="B21" s="147"/>
      <c r="C21" s="20" t="s">
        <v>0</v>
      </c>
      <c r="D21" s="20" t="s">
        <v>153</v>
      </c>
      <c r="E21" s="40">
        <f t="shared" si="2"/>
        <v>1</v>
      </c>
      <c r="F21" s="40">
        <f t="shared" si="3"/>
        <v>0</v>
      </c>
      <c r="G21" s="40">
        <v>0</v>
      </c>
      <c r="H21" s="17" t="s">
        <v>244</v>
      </c>
      <c r="I21" s="17" t="s">
        <v>245</v>
      </c>
      <c r="J21" s="8" t="s">
        <v>25</v>
      </c>
      <c r="K21" s="6" t="s">
        <v>66</v>
      </c>
      <c r="L21" s="6" t="s">
        <v>243</v>
      </c>
      <c r="M21" s="6" t="s">
        <v>236</v>
      </c>
      <c r="N21" s="9">
        <v>250</v>
      </c>
      <c r="O21" s="15">
        <f>+N21/250</f>
        <v>1</v>
      </c>
      <c r="P21" s="12" t="str">
        <f>IF(O21&lt;=0.15,"1",IF(AND(O21&gt;0.15,O21&lt;0.3),"2",IF(AND(O21&gt;=0.3),"3")))</f>
        <v>3</v>
      </c>
      <c r="Q21" s="9">
        <v>1</v>
      </c>
      <c r="R21" s="9">
        <v>2</v>
      </c>
      <c r="S21" s="9">
        <f t="shared" si="0"/>
        <v>1.7000000000000002</v>
      </c>
      <c r="T21" s="12" t="str">
        <f t="shared" si="1"/>
        <v>BAJO</v>
      </c>
      <c r="U21" s="13" t="s">
        <v>68</v>
      </c>
      <c r="V21" s="9" t="s">
        <v>158</v>
      </c>
      <c r="W21" s="13" t="s">
        <v>84</v>
      </c>
      <c r="X21" s="9">
        <v>1</v>
      </c>
      <c r="Y21" s="9">
        <f t="shared" si="6"/>
        <v>1.7000000000000002</v>
      </c>
      <c r="Z21" s="18" t="str">
        <f t="shared" si="7"/>
        <v>ACEPTABLE</v>
      </c>
      <c r="AA21" s="9">
        <v>0</v>
      </c>
      <c r="AB21" s="9">
        <v>1</v>
      </c>
      <c r="AC21" s="9">
        <v>0</v>
      </c>
      <c r="AD21" s="9">
        <v>0</v>
      </c>
      <c r="AE21" s="9">
        <v>0</v>
      </c>
      <c r="AF21" s="9">
        <v>0</v>
      </c>
    </row>
    <row r="22" spans="1:32" ht="60.6" x14ac:dyDescent="0.2">
      <c r="A22" s="134"/>
      <c r="B22" s="147"/>
      <c r="C22" s="20" t="s">
        <v>24</v>
      </c>
      <c r="D22" s="20" t="s">
        <v>168</v>
      </c>
      <c r="E22" s="40">
        <f t="shared" si="2"/>
        <v>1</v>
      </c>
      <c r="F22" s="40">
        <f t="shared" si="3"/>
        <v>0</v>
      </c>
      <c r="G22" s="40">
        <v>0</v>
      </c>
      <c r="H22" s="17" t="s">
        <v>34</v>
      </c>
      <c r="I22" s="17" t="s">
        <v>96</v>
      </c>
      <c r="J22" s="8" t="s">
        <v>25</v>
      </c>
      <c r="K22" s="6" t="s">
        <v>35</v>
      </c>
      <c r="L22" s="6" t="s">
        <v>50</v>
      </c>
      <c r="M22" s="6" t="s">
        <v>240</v>
      </c>
      <c r="N22" s="9">
        <v>250</v>
      </c>
      <c r="O22" s="15">
        <f t="shared" si="4"/>
        <v>1</v>
      </c>
      <c r="P22" s="12" t="str">
        <f t="shared" si="5"/>
        <v>3</v>
      </c>
      <c r="Q22" s="9">
        <v>2</v>
      </c>
      <c r="R22" s="9">
        <v>1</v>
      </c>
      <c r="S22" s="9">
        <f t="shared" ref="S22:S29" si="8">+(P22*0.2)+(Q22*0.5)+(R22*0.3)</f>
        <v>1.9000000000000001</v>
      </c>
      <c r="T22" s="12" t="str">
        <f t="shared" ref="T22:T29" si="9">IF(S22&lt;=2,"BAJO",IF(AND(S22&gt;2,S22&lt;2.5),"MEDIO",IF(AND(S22&gt;=2.5),"ALTO")))</f>
        <v>BAJO</v>
      </c>
      <c r="U22" s="13" t="s">
        <v>95</v>
      </c>
      <c r="V22" s="9" t="s">
        <v>158</v>
      </c>
      <c r="W22" s="13" t="s">
        <v>85</v>
      </c>
      <c r="X22" s="9">
        <v>1</v>
      </c>
      <c r="Y22" s="9">
        <f t="shared" si="6"/>
        <v>1.9000000000000001</v>
      </c>
      <c r="Z22" s="18" t="str">
        <f t="shared" si="7"/>
        <v>ACEPTABLE</v>
      </c>
      <c r="AA22" s="9">
        <v>1</v>
      </c>
      <c r="AB22" s="9">
        <v>1</v>
      </c>
      <c r="AC22" s="9">
        <v>0</v>
      </c>
      <c r="AD22" s="9">
        <v>0</v>
      </c>
      <c r="AE22" s="9">
        <v>1</v>
      </c>
      <c r="AF22" s="9">
        <v>1</v>
      </c>
    </row>
    <row r="23" spans="1:32" ht="60.6" x14ac:dyDescent="0.2">
      <c r="A23" s="134"/>
      <c r="B23" s="147"/>
      <c r="C23" s="20" t="s">
        <v>24</v>
      </c>
      <c r="D23" s="20" t="s">
        <v>168</v>
      </c>
      <c r="E23" s="40">
        <f t="shared" si="2"/>
        <v>1</v>
      </c>
      <c r="F23" s="40">
        <f t="shared" si="3"/>
        <v>0</v>
      </c>
      <c r="G23" s="40">
        <v>0</v>
      </c>
      <c r="H23" s="17" t="s">
        <v>34</v>
      </c>
      <c r="I23" s="17" t="s">
        <v>36</v>
      </c>
      <c r="J23" s="8" t="s">
        <v>25</v>
      </c>
      <c r="K23" s="6" t="s">
        <v>44</v>
      </c>
      <c r="L23" s="6" t="s">
        <v>51</v>
      </c>
      <c r="M23" s="6" t="s">
        <v>240</v>
      </c>
      <c r="N23" s="9">
        <v>250</v>
      </c>
      <c r="O23" s="15">
        <f t="shared" si="4"/>
        <v>1</v>
      </c>
      <c r="P23" s="12" t="str">
        <f t="shared" si="5"/>
        <v>3</v>
      </c>
      <c r="Q23" s="9">
        <v>2</v>
      </c>
      <c r="R23" s="9">
        <v>2</v>
      </c>
      <c r="S23" s="9">
        <f t="shared" si="8"/>
        <v>2.2000000000000002</v>
      </c>
      <c r="T23" s="12" t="str">
        <f t="shared" si="9"/>
        <v>MEDIO</v>
      </c>
      <c r="U23" s="13" t="s">
        <v>81</v>
      </c>
      <c r="V23" s="9" t="s">
        <v>158</v>
      </c>
      <c r="W23" s="13" t="s">
        <v>83</v>
      </c>
      <c r="X23" s="9">
        <v>1</v>
      </c>
      <c r="Y23" s="9">
        <f t="shared" si="6"/>
        <v>2.2000000000000002</v>
      </c>
      <c r="Z23" s="18" t="str">
        <f t="shared" si="7"/>
        <v>ACEPTABLE</v>
      </c>
      <c r="AA23" s="9">
        <v>1</v>
      </c>
      <c r="AB23" s="9">
        <v>1</v>
      </c>
      <c r="AC23" s="9">
        <v>0</v>
      </c>
      <c r="AD23" s="9">
        <v>0</v>
      </c>
      <c r="AE23" s="9">
        <v>1</v>
      </c>
      <c r="AF23" s="9">
        <v>1</v>
      </c>
    </row>
    <row r="24" spans="1:32" ht="71.400000000000006" customHeight="1" x14ac:dyDescent="0.2">
      <c r="A24" s="134"/>
      <c r="B24" s="147"/>
      <c r="C24" s="20" t="s">
        <v>24</v>
      </c>
      <c r="D24" s="20" t="s">
        <v>168</v>
      </c>
      <c r="E24" s="40">
        <f t="shared" si="2"/>
        <v>0</v>
      </c>
      <c r="F24" s="40">
        <f t="shared" si="3"/>
        <v>1</v>
      </c>
      <c r="G24" s="40">
        <v>0</v>
      </c>
      <c r="H24" s="17" t="s">
        <v>34</v>
      </c>
      <c r="I24" s="17" t="s">
        <v>36</v>
      </c>
      <c r="J24" s="8" t="s">
        <v>25</v>
      </c>
      <c r="K24" s="6" t="s">
        <v>37</v>
      </c>
      <c r="L24" s="6" t="s">
        <v>78</v>
      </c>
      <c r="M24" s="6" t="s">
        <v>240</v>
      </c>
      <c r="N24" s="9">
        <v>1</v>
      </c>
      <c r="O24" s="15">
        <f t="shared" si="4"/>
        <v>4.0000000000000001E-3</v>
      </c>
      <c r="P24" s="12" t="str">
        <f t="shared" si="5"/>
        <v>1</v>
      </c>
      <c r="Q24" s="9">
        <v>2</v>
      </c>
      <c r="R24" s="9">
        <v>2</v>
      </c>
      <c r="S24" s="9">
        <f t="shared" si="8"/>
        <v>1.7999999999999998</v>
      </c>
      <c r="T24" s="12" t="str">
        <f t="shared" si="9"/>
        <v>BAJO</v>
      </c>
      <c r="U24" s="13" t="s">
        <v>92</v>
      </c>
      <c r="V24" s="9" t="s">
        <v>158</v>
      </c>
      <c r="W24" s="13" t="s">
        <v>82</v>
      </c>
      <c r="X24" s="9">
        <v>1</v>
      </c>
      <c r="Y24" s="9">
        <f t="shared" si="6"/>
        <v>1.7999999999999998</v>
      </c>
      <c r="Z24" s="18" t="str">
        <f t="shared" si="7"/>
        <v>ACEPTABLE</v>
      </c>
      <c r="AA24" s="9">
        <v>0</v>
      </c>
      <c r="AB24" s="9">
        <v>1</v>
      </c>
      <c r="AC24" s="9">
        <v>0</v>
      </c>
      <c r="AD24" s="9">
        <v>1</v>
      </c>
      <c r="AE24" s="9">
        <v>1</v>
      </c>
      <c r="AF24" s="9">
        <v>1</v>
      </c>
    </row>
    <row r="25" spans="1:32" ht="51" customHeight="1" x14ac:dyDescent="0.2">
      <c r="A25" s="134"/>
      <c r="B25" s="147"/>
      <c r="C25" s="20" t="s">
        <v>24</v>
      </c>
      <c r="D25" s="20" t="s">
        <v>168</v>
      </c>
      <c r="E25" s="40">
        <f t="shared" si="2"/>
        <v>0</v>
      </c>
      <c r="F25" s="40">
        <f t="shared" si="3"/>
        <v>1</v>
      </c>
      <c r="G25" s="40">
        <v>0</v>
      </c>
      <c r="H25" s="17" t="s">
        <v>34</v>
      </c>
      <c r="I25" s="17" t="s">
        <v>36</v>
      </c>
      <c r="J25" s="8" t="s">
        <v>25</v>
      </c>
      <c r="K25" s="6" t="s">
        <v>38</v>
      </c>
      <c r="L25" s="6" t="s">
        <v>52</v>
      </c>
      <c r="M25" s="6" t="s">
        <v>240</v>
      </c>
      <c r="N25" s="9">
        <v>1</v>
      </c>
      <c r="O25" s="15">
        <f t="shared" si="4"/>
        <v>4.0000000000000001E-3</v>
      </c>
      <c r="P25" s="12" t="str">
        <f t="shared" si="5"/>
        <v>1</v>
      </c>
      <c r="Q25" s="9">
        <v>2</v>
      </c>
      <c r="R25" s="9">
        <v>2</v>
      </c>
      <c r="S25" s="9">
        <f t="shared" si="8"/>
        <v>1.7999999999999998</v>
      </c>
      <c r="T25" s="12" t="str">
        <f t="shared" si="9"/>
        <v>BAJO</v>
      </c>
      <c r="U25" s="13" t="s">
        <v>91</v>
      </c>
      <c r="V25" s="9" t="s">
        <v>158</v>
      </c>
      <c r="W25" s="13" t="s">
        <v>82</v>
      </c>
      <c r="X25" s="9">
        <v>1</v>
      </c>
      <c r="Y25" s="9">
        <f t="shared" si="6"/>
        <v>1.7999999999999998</v>
      </c>
      <c r="Z25" s="18" t="str">
        <f t="shared" si="7"/>
        <v>ACEPTABLE</v>
      </c>
      <c r="AA25" s="9">
        <v>0</v>
      </c>
      <c r="AB25" s="9">
        <v>1</v>
      </c>
      <c r="AC25" s="9">
        <v>1</v>
      </c>
      <c r="AD25" s="9">
        <v>1</v>
      </c>
      <c r="AE25" s="9">
        <v>0</v>
      </c>
      <c r="AF25" s="9">
        <v>1</v>
      </c>
    </row>
    <row r="26" spans="1:32" ht="60.6" x14ac:dyDescent="0.2">
      <c r="A26" s="134"/>
      <c r="B26" s="147"/>
      <c r="C26" s="20" t="s">
        <v>24</v>
      </c>
      <c r="D26" s="20" t="s">
        <v>168</v>
      </c>
      <c r="E26" s="40">
        <f t="shared" si="2"/>
        <v>0</v>
      </c>
      <c r="F26" s="40">
        <f t="shared" si="3"/>
        <v>1</v>
      </c>
      <c r="G26" s="40">
        <v>0</v>
      </c>
      <c r="H26" s="17" t="s">
        <v>34</v>
      </c>
      <c r="I26" s="17" t="s">
        <v>36</v>
      </c>
      <c r="J26" s="8" t="s">
        <v>25</v>
      </c>
      <c r="K26" s="6" t="s">
        <v>40</v>
      </c>
      <c r="L26" s="6" t="s">
        <v>60</v>
      </c>
      <c r="M26" s="6" t="s">
        <v>240</v>
      </c>
      <c r="N26" s="9">
        <v>1</v>
      </c>
      <c r="O26" s="15">
        <f t="shared" si="4"/>
        <v>4.0000000000000001E-3</v>
      </c>
      <c r="P26" s="12" t="str">
        <f t="shared" si="5"/>
        <v>1</v>
      </c>
      <c r="Q26" s="9">
        <v>3</v>
      </c>
      <c r="R26" s="9">
        <v>3</v>
      </c>
      <c r="S26" s="9">
        <f t="shared" si="8"/>
        <v>2.5999999999999996</v>
      </c>
      <c r="T26" s="12" t="str">
        <f t="shared" si="9"/>
        <v>ALTO</v>
      </c>
      <c r="U26" s="13" t="s">
        <v>70</v>
      </c>
      <c r="V26" s="9" t="s">
        <v>158</v>
      </c>
      <c r="W26" s="13" t="s">
        <v>80</v>
      </c>
      <c r="X26" s="9">
        <v>1</v>
      </c>
      <c r="Y26" s="9">
        <f t="shared" si="6"/>
        <v>2.5999999999999996</v>
      </c>
      <c r="Z26" s="18" t="str">
        <f t="shared" si="7"/>
        <v>ACEPTABLE</v>
      </c>
      <c r="AA26" s="9">
        <v>1</v>
      </c>
      <c r="AB26" s="9">
        <v>1</v>
      </c>
      <c r="AC26" s="9">
        <v>0</v>
      </c>
      <c r="AD26" s="9">
        <v>0</v>
      </c>
      <c r="AE26" s="9">
        <v>1</v>
      </c>
      <c r="AF26" s="9">
        <v>1</v>
      </c>
    </row>
    <row r="27" spans="1:32" ht="51" customHeight="1" x14ac:dyDescent="0.2">
      <c r="A27" s="134"/>
      <c r="B27" s="147"/>
      <c r="C27" s="20" t="s">
        <v>24</v>
      </c>
      <c r="D27" s="20" t="s">
        <v>168</v>
      </c>
      <c r="E27" s="40">
        <f t="shared" si="2"/>
        <v>0</v>
      </c>
      <c r="F27" s="40">
        <f t="shared" si="3"/>
        <v>1</v>
      </c>
      <c r="G27" s="40">
        <v>0</v>
      </c>
      <c r="H27" s="17" t="s">
        <v>34</v>
      </c>
      <c r="I27" s="17" t="s">
        <v>36</v>
      </c>
      <c r="J27" s="8" t="s">
        <v>25</v>
      </c>
      <c r="K27" s="6" t="s">
        <v>37</v>
      </c>
      <c r="L27" s="6" t="s">
        <v>71</v>
      </c>
      <c r="M27" s="6" t="s">
        <v>240</v>
      </c>
      <c r="N27" s="9">
        <v>2</v>
      </c>
      <c r="O27" s="15">
        <f t="shared" si="4"/>
        <v>8.0000000000000002E-3</v>
      </c>
      <c r="P27" s="12" t="str">
        <f t="shared" si="5"/>
        <v>1</v>
      </c>
      <c r="Q27" s="9">
        <v>1</v>
      </c>
      <c r="R27" s="9">
        <v>1</v>
      </c>
      <c r="S27" s="9">
        <f t="shared" si="8"/>
        <v>1</v>
      </c>
      <c r="T27" s="12" t="str">
        <f t="shared" si="9"/>
        <v>BAJO</v>
      </c>
      <c r="U27" s="13" t="s">
        <v>91</v>
      </c>
      <c r="V27" s="9" t="s">
        <v>158</v>
      </c>
      <c r="W27" s="13" t="s">
        <v>85</v>
      </c>
      <c r="X27" s="9">
        <v>1</v>
      </c>
      <c r="Y27" s="9">
        <f t="shared" si="6"/>
        <v>1</v>
      </c>
      <c r="Z27" s="18" t="str">
        <f t="shared" si="7"/>
        <v>ACEPTABLE</v>
      </c>
      <c r="AA27" s="9">
        <v>0</v>
      </c>
      <c r="AB27" s="9">
        <v>0</v>
      </c>
      <c r="AC27" s="9">
        <v>0</v>
      </c>
      <c r="AD27" s="9">
        <v>0</v>
      </c>
      <c r="AE27" s="9">
        <v>1</v>
      </c>
      <c r="AF27" s="9">
        <v>1</v>
      </c>
    </row>
    <row r="28" spans="1:32" ht="51" customHeight="1" x14ac:dyDescent="0.2">
      <c r="A28" s="134"/>
      <c r="B28" s="147"/>
      <c r="C28" s="20" t="s">
        <v>24</v>
      </c>
      <c r="D28" s="20" t="s">
        <v>168</v>
      </c>
      <c r="E28" s="40">
        <f t="shared" si="2"/>
        <v>0</v>
      </c>
      <c r="F28" s="40">
        <f t="shared" si="3"/>
        <v>1</v>
      </c>
      <c r="G28" s="40">
        <v>0</v>
      </c>
      <c r="H28" s="17" t="s">
        <v>34</v>
      </c>
      <c r="I28" s="17" t="s">
        <v>36</v>
      </c>
      <c r="J28" s="8" t="s">
        <v>25</v>
      </c>
      <c r="K28" s="6" t="s">
        <v>37</v>
      </c>
      <c r="L28" s="6" t="s">
        <v>72</v>
      </c>
      <c r="M28" s="6" t="s">
        <v>226</v>
      </c>
      <c r="N28" s="9">
        <v>3</v>
      </c>
      <c r="O28" s="15">
        <f t="shared" si="4"/>
        <v>1.2E-2</v>
      </c>
      <c r="P28" s="12" t="str">
        <f t="shared" si="5"/>
        <v>1</v>
      </c>
      <c r="Q28" s="9">
        <v>1</v>
      </c>
      <c r="R28" s="9">
        <v>1</v>
      </c>
      <c r="S28" s="9">
        <f t="shared" si="8"/>
        <v>1</v>
      </c>
      <c r="T28" s="12" t="str">
        <f t="shared" si="9"/>
        <v>BAJO</v>
      </c>
      <c r="U28" s="13" t="s">
        <v>91</v>
      </c>
      <c r="V28" s="9" t="s">
        <v>158</v>
      </c>
      <c r="W28" s="13" t="s">
        <v>85</v>
      </c>
      <c r="X28" s="9">
        <v>1</v>
      </c>
      <c r="Y28" s="9">
        <f t="shared" si="6"/>
        <v>1</v>
      </c>
      <c r="Z28" s="18" t="str">
        <f t="shared" si="7"/>
        <v>ACEPTABLE</v>
      </c>
      <c r="AA28" s="9">
        <v>0</v>
      </c>
      <c r="AB28" s="9">
        <v>0</v>
      </c>
      <c r="AC28" s="9">
        <v>1</v>
      </c>
      <c r="AD28" s="9">
        <v>1</v>
      </c>
      <c r="AE28" s="9">
        <v>0</v>
      </c>
      <c r="AF28" s="9">
        <v>1</v>
      </c>
    </row>
    <row r="29" spans="1:32" ht="71.400000000000006" customHeight="1" x14ac:dyDescent="0.2">
      <c r="A29" s="134"/>
      <c r="B29" s="147"/>
      <c r="C29" s="20" t="s">
        <v>24</v>
      </c>
      <c r="D29" s="20" t="s">
        <v>168</v>
      </c>
      <c r="E29" s="40">
        <f t="shared" si="2"/>
        <v>0</v>
      </c>
      <c r="F29" s="40">
        <f t="shared" si="3"/>
        <v>1</v>
      </c>
      <c r="G29" s="40">
        <v>0</v>
      </c>
      <c r="H29" s="17" t="s">
        <v>34</v>
      </c>
      <c r="I29" s="17" t="s">
        <v>36</v>
      </c>
      <c r="J29" s="8" t="s">
        <v>25</v>
      </c>
      <c r="K29" s="6" t="s">
        <v>38</v>
      </c>
      <c r="L29" s="6" t="s">
        <v>73</v>
      </c>
      <c r="M29" s="6" t="s">
        <v>226</v>
      </c>
      <c r="N29" s="9">
        <v>1</v>
      </c>
      <c r="O29" s="15">
        <f t="shared" si="4"/>
        <v>4.0000000000000001E-3</v>
      </c>
      <c r="P29" s="12" t="str">
        <f t="shared" si="5"/>
        <v>1</v>
      </c>
      <c r="Q29" s="9">
        <v>1</v>
      </c>
      <c r="R29" s="9">
        <v>1</v>
      </c>
      <c r="S29" s="9">
        <f t="shared" si="8"/>
        <v>1</v>
      </c>
      <c r="T29" s="12" t="str">
        <f t="shared" si="9"/>
        <v>BAJO</v>
      </c>
      <c r="U29" s="13" t="s">
        <v>92</v>
      </c>
      <c r="V29" s="9" t="s">
        <v>158</v>
      </c>
      <c r="W29" s="13" t="s">
        <v>85</v>
      </c>
      <c r="X29" s="9">
        <v>1</v>
      </c>
      <c r="Y29" s="9">
        <f t="shared" si="6"/>
        <v>1</v>
      </c>
      <c r="Z29" s="18" t="str">
        <f t="shared" si="7"/>
        <v>ACEPTABLE</v>
      </c>
      <c r="AA29" s="9">
        <v>0</v>
      </c>
      <c r="AB29" s="9">
        <v>0</v>
      </c>
      <c r="AC29" s="9">
        <v>0</v>
      </c>
      <c r="AD29" s="9">
        <v>1</v>
      </c>
      <c r="AE29" s="9">
        <v>1</v>
      </c>
      <c r="AF29" s="9">
        <v>1</v>
      </c>
    </row>
    <row r="30" spans="1:32" ht="61.2" x14ac:dyDescent="0.2">
      <c r="A30" s="134"/>
      <c r="B30" s="147"/>
      <c r="C30" s="20" t="s">
        <v>24</v>
      </c>
      <c r="D30" s="20" t="s">
        <v>168</v>
      </c>
      <c r="E30" s="40">
        <f t="shared" si="2"/>
        <v>1</v>
      </c>
      <c r="F30" s="40">
        <f t="shared" si="3"/>
        <v>0</v>
      </c>
      <c r="G30" s="40">
        <v>0</v>
      </c>
      <c r="H30" s="17" t="s">
        <v>31</v>
      </c>
      <c r="I30" s="17" t="s">
        <v>42</v>
      </c>
      <c r="J30" s="8" t="s">
        <v>25</v>
      </c>
      <c r="K30" s="6" t="s">
        <v>35</v>
      </c>
      <c r="L30" s="6" t="s">
        <v>35</v>
      </c>
      <c r="M30" s="6" t="s">
        <v>225</v>
      </c>
      <c r="N30" s="9">
        <v>250</v>
      </c>
      <c r="O30" s="15">
        <f t="shared" ref="O30:O35" si="10">+N30/250</f>
        <v>1</v>
      </c>
      <c r="P30" s="12" t="str">
        <f t="shared" ref="P30:P35" si="11">IF(O30&lt;=0.15,"1",IF(AND(O30&gt;0.15,O30&lt;0.3),"2",IF(AND(O30&gt;=0.3),"3")))</f>
        <v>3</v>
      </c>
      <c r="Q30" s="9">
        <v>2</v>
      </c>
      <c r="R30" s="9">
        <v>1</v>
      </c>
      <c r="S30" s="9">
        <f>+(P30*0.2)+(Q30*0.5)+(R30*0.3)</f>
        <v>1.9000000000000001</v>
      </c>
      <c r="T30" s="12" t="str">
        <f>IF(S30&lt;=2,"BAJO",IF(AND(S30&gt;2,S30&lt;2.5),"MEDIO",IF(AND(S30&gt;=2.5),"ALTO")))</f>
        <v>BAJO</v>
      </c>
      <c r="U30" s="13" t="s">
        <v>53</v>
      </c>
      <c r="V30" s="9" t="s">
        <v>158</v>
      </c>
      <c r="W30" s="13" t="s">
        <v>54</v>
      </c>
      <c r="X30" s="9">
        <v>1</v>
      </c>
      <c r="Y30" s="9">
        <f>+X30*S30</f>
        <v>1.9000000000000001</v>
      </c>
      <c r="Z30" s="18" t="str">
        <f>IF(Y30&lt;=3,"ACEPTABLE",IF(AND(Y30&gt;3,Y30&lt;6),"MODERADO",IF(AND(Y30&gt;=6),"SIGNIFICATIVO")))</f>
        <v>ACEPTABLE</v>
      </c>
      <c r="AA30" s="9">
        <v>0</v>
      </c>
      <c r="AB30" s="9">
        <v>1</v>
      </c>
      <c r="AC30" s="9">
        <v>0</v>
      </c>
      <c r="AD30" s="9">
        <v>0</v>
      </c>
      <c r="AE30" s="9">
        <v>1</v>
      </c>
      <c r="AF30" s="9">
        <v>1</v>
      </c>
    </row>
    <row r="31" spans="1:32" ht="60.6" x14ac:dyDescent="0.2">
      <c r="A31" s="134"/>
      <c r="B31" s="147"/>
      <c r="C31" s="20" t="s">
        <v>24</v>
      </c>
      <c r="D31" s="20" t="s">
        <v>168</v>
      </c>
      <c r="E31" s="40">
        <f t="shared" si="2"/>
        <v>1</v>
      </c>
      <c r="F31" s="40">
        <f t="shared" si="3"/>
        <v>0</v>
      </c>
      <c r="G31" s="40">
        <v>0</v>
      </c>
      <c r="H31" s="17" t="s">
        <v>31</v>
      </c>
      <c r="I31" s="17" t="s">
        <v>41</v>
      </c>
      <c r="J31" s="8" t="s">
        <v>25</v>
      </c>
      <c r="K31" s="6" t="s">
        <v>129</v>
      </c>
      <c r="L31" s="6" t="s">
        <v>106</v>
      </c>
      <c r="M31" s="6" t="s">
        <v>226</v>
      </c>
      <c r="N31" s="9">
        <v>250</v>
      </c>
      <c r="O31" s="15">
        <f t="shared" si="10"/>
        <v>1</v>
      </c>
      <c r="P31" s="12" t="str">
        <f t="shared" si="11"/>
        <v>3</v>
      </c>
      <c r="Q31" s="9">
        <v>1</v>
      </c>
      <c r="R31" s="9">
        <v>1</v>
      </c>
      <c r="S31" s="9">
        <f>+(P31*0.2)+(Q31*0.5)+(R31*0.3)</f>
        <v>1.4000000000000001</v>
      </c>
      <c r="T31" s="12" t="str">
        <f>IF(S31&lt;=2,"BAJO",IF(AND(S31&gt;2,S31&lt;2.5),"MEDIO",IF(AND(S31&gt;=2.5),"ALTO")))</f>
        <v>BAJO</v>
      </c>
      <c r="U31" s="13" t="s">
        <v>100</v>
      </c>
      <c r="V31" s="9" t="s">
        <v>158</v>
      </c>
      <c r="W31" s="13" t="s">
        <v>97</v>
      </c>
      <c r="X31" s="9">
        <v>2</v>
      </c>
      <c r="Y31" s="9">
        <f>+X31*S31</f>
        <v>2.8000000000000003</v>
      </c>
      <c r="Z31" s="18" t="str">
        <f>IF(Y31&lt;=3,"ACEPTABLE",IF(AND(Y31&gt;3,Y31&lt;6),"MODERADO",IF(AND(Y31&gt;=6),"SIGNIFICATIVO")))</f>
        <v>ACEPTABLE</v>
      </c>
      <c r="AA31" s="9">
        <v>0</v>
      </c>
      <c r="AB31" s="9">
        <v>1</v>
      </c>
      <c r="AC31" s="9">
        <v>1</v>
      </c>
      <c r="AD31" s="9">
        <v>1</v>
      </c>
      <c r="AE31" s="9">
        <v>1</v>
      </c>
      <c r="AF31" s="9">
        <v>1</v>
      </c>
    </row>
    <row r="32" spans="1:32" ht="61.2" x14ac:dyDescent="0.2">
      <c r="A32" s="134"/>
      <c r="B32" s="147"/>
      <c r="C32" s="20" t="s">
        <v>24</v>
      </c>
      <c r="D32" s="20" t="s">
        <v>168</v>
      </c>
      <c r="E32" s="40">
        <f t="shared" si="2"/>
        <v>1</v>
      </c>
      <c r="F32" s="40">
        <f t="shared" si="3"/>
        <v>0</v>
      </c>
      <c r="G32" s="40">
        <v>0</v>
      </c>
      <c r="H32" s="17" t="s">
        <v>61</v>
      </c>
      <c r="I32" s="17" t="s">
        <v>62</v>
      </c>
      <c r="J32" s="8" t="s">
        <v>25</v>
      </c>
      <c r="K32" s="6" t="s">
        <v>129</v>
      </c>
      <c r="L32" s="6" t="s">
        <v>106</v>
      </c>
      <c r="M32" s="6" t="s">
        <v>226</v>
      </c>
      <c r="N32" s="9">
        <v>250</v>
      </c>
      <c r="O32" s="15">
        <f t="shared" si="10"/>
        <v>1</v>
      </c>
      <c r="P32" s="12" t="str">
        <f t="shared" si="11"/>
        <v>3</v>
      </c>
      <c r="Q32" s="9">
        <v>2</v>
      </c>
      <c r="R32" s="9">
        <v>1</v>
      </c>
      <c r="S32" s="9">
        <f>+(P32*0.2)+(Q32*0.5)+(R32*0.3)</f>
        <v>1.9000000000000001</v>
      </c>
      <c r="T32" s="12" t="str">
        <f>IF(S32&lt;=2,"BAJO",IF(AND(S32&gt;2,S32&lt;2.5),"MEDIO",IF(AND(S32&gt;=2.5),"ALTO")))</f>
        <v>BAJO</v>
      </c>
      <c r="U32" s="13" t="s">
        <v>101</v>
      </c>
      <c r="V32" s="9" t="s">
        <v>158</v>
      </c>
      <c r="W32" s="13" t="s">
        <v>79</v>
      </c>
      <c r="X32" s="9">
        <v>1</v>
      </c>
      <c r="Y32" s="9">
        <f>+X32*S32</f>
        <v>1.9000000000000001</v>
      </c>
      <c r="Z32" s="18" t="str">
        <f>IF(Y32&lt;=3,"ACEPTABLE",IF(AND(Y32&gt;3,Y32&lt;6),"MODERADO",IF(AND(Y32&gt;=6),"SIGNIFICATIVO")))</f>
        <v>ACEPTABLE</v>
      </c>
      <c r="AA32" s="9">
        <v>0</v>
      </c>
      <c r="AB32" s="9">
        <v>1</v>
      </c>
      <c r="AC32" s="9">
        <v>0</v>
      </c>
      <c r="AD32" s="9">
        <v>0</v>
      </c>
      <c r="AE32" s="9">
        <v>1</v>
      </c>
      <c r="AF32" s="9">
        <v>1</v>
      </c>
    </row>
    <row r="33" spans="1:32" ht="60.6" x14ac:dyDescent="0.2">
      <c r="A33" s="134"/>
      <c r="B33" s="147"/>
      <c r="C33" s="20" t="s">
        <v>24</v>
      </c>
      <c r="D33" s="20" t="s">
        <v>168</v>
      </c>
      <c r="E33" s="40">
        <f t="shared" si="2"/>
        <v>1</v>
      </c>
      <c r="F33" s="40">
        <f t="shared" si="3"/>
        <v>0</v>
      </c>
      <c r="G33" s="40">
        <v>0</v>
      </c>
      <c r="H33" s="17" t="s">
        <v>61</v>
      </c>
      <c r="I33" s="17" t="s">
        <v>88</v>
      </c>
      <c r="J33" s="8" t="s">
        <v>25</v>
      </c>
      <c r="K33" s="6" t="s">
        <v>64</v>
      </c>
      <c r="L33" s="6" t="s">
        <v>65</v>
      </c>
      <c r="M33" s="6" t="s">
        <v>226</v>
      </c>
      <c r="N33" s="9">
        <v>250</v>
      </c>
      <c r="O33" s="15">
        <f t="shared" si="10"/>
        <v>1</v>
      </c>
      <c r="P33" s="12" t="str">
        <f t="shared" si="11"/>
        <v>3</v>
      </c>
      <c r="Q33" s="9">
        <v>1</v>
      </c>
      <c r="R33" s="9">
        <v>1</v>
      </c>
      <c r="S33" s="9">
        <f>+(P33*0.2)+(Q33*0.5)+(R33*0.3)</f>
        <v>1.4000000000000001</v>
      </c>
      <c r="T33" s="12" t="str">
        <f>IF(S33&lt;=2,"BAJO",IF(AND(S33&gt;2,S33&lt;2.5),"MEDIO",IF(AND(S33&gt;=2.5),"ALTO")))</f>
        <v>BAJO</v>
      </c>
      <c r="U33" s="13" t="s">
        <v>89</v>
      </c>
      <c r="V33" s="9" t="s">
        <v>158</v>
      </c>
      <c r="W33" s="13" t="s">
        <v>84</v>
      </c>
      <c r="X33" s="9">
        <v>1</v>
      </c>
      <c r="Y33" s="9">
        <f>+X33*S33</f>
        <v>1.4000000000000001</v>
      </c>
      <c r="Z33" s="18" t="str">
        <f>IF(Y33&lt;=2,"ACEPTABLE",IF(AND(Y33&gt;2,Y33&lt;6),"MODERADO",IF(AND(Y33&gt;=6),"SIGNIFICATIVO")))</f>
        <v>ACEPTABLE</v>
      </c>
      <c r="AA33" s="9">
        <v>0</v>
      </c>
      <c r="AB33" s="9">
        <v>1</v>
      </c>
      <c r="AC33" s="9">
        <v>0</v>
      </c>
      <c r="AD33" s="9">
        <v>0</v>
      </c>
      <c r="AE33" s="9">
        <v>0</v>
      </c>
      <c r="AF33" s="9">
        <v>1</v>
      </c>
    </row>
    <row r="34" spans="1:32" ht="60.6" x14ac:dyDescent="0.2">
      <c r="A34" s="134"/>
      <c r="B34" s="147"/>
      <c r="C34" s="20" t="s">
        <v>0</v>
      </c>
      <c r="D34" s="20" t="s">
        <v>249</v>
      </c>
      <c r="E34" s="40">
        <f t="shared" si="2"/>
        <v>0</v>
      </c>
      <c r="F34" s="40">
        <f t="shared" si="3"/>
        <v>1</v>
      </c>
      <c r="G34" s="40">
        <v>0</v>
      </c>
      <c r="H34" s="17" t="s">
        <v>248</v>
      </c>
      <c r="I34" s="17" t="s">
        <v>250</v>
      </c>
      <c r="J34" s="8" t="s">
        <v>25</v>
      </c>
      <c r="K34" s="6" t="s">
        <v>246</v>
      </c>
      <c r="L34" s="6" t="s">
        <v>250</v>
      </c>
      <c r="M34" s="6" t="s">
        <v>236</v>
      </c>
      <c r="N34" s="9">
        <v>5</v>
      </c>
      <c r="O34" s="15">
        <f t="shared" si="10"/>
        <v>0.02</v>
      </c>
      <c r="P34" s="12" t="str">
        <f t="shared" si="11"/>
        <v>1</v>
      </c>
      <c r="Q34" s="9">
        <v>2</v>
      </c>
      <c r="R34" s="9">
        <v>3</v>
      </c>
      <c r="S34" s="9">
        <f t="shared" ref="S34:S38" si="12">+(P34*0.2)+(Q34*0.5)+(R34*0.3)</f>
        <v>2.0999999999999996</v>
      </c>
      <c r="T34" s="12" t="str">
        <f t="shared" ref="T34:T38" si="13">IF(S34&lt;=2,"BAJO",IF(AND(S34&gt;2,S34&lt;2.5),"MEDIO",IF(AND(S34&gt;=2.5),"ALTO")))</f>
        <v>MEDIO</v>
      </c>
      <c r="U34" s="13" t="s">
        <v>68</v>
      </c>
      <c r="V34" s="9" t="s">
        <v>158</v>
      </c>
      <c r="W34" s="13" t="s">
        <v>84</v>
      </c>
      <c r="X34" s="9">
        <v>1</v>
      </c>
      <c r="Y34" s="9">
        <f t="shared" ref="Y34:Y38" si="14">+X34*S34</f>
        <v>2.0999999999999996</v>
      </c>
      <c r="Z34" s="18" t="str">
        <f t="shared" ref="Z34:Z38" si="15">IF(Y34&lt;=3,"ACEPTABLE",IF(AND(Y34&gt;3,Y34&lt;6),"MODERADO",IF(AND(Y34&gt;=6),"SIGNIFICATIVO")))</f>
        <v>ACEPTABLE</v>
      </c>
      <c r="AA34" s="9">
        <v>0</v>
      </c>
      <c r="AB34" s="9">
        <v>1</v>
      </c>
      <c r="AC34" s="9">
        <v>0</v>
      </c>
      <c r="AD34" s="9">
        <v>0</v>
      </c>
      <c r="AE34" s="9">
        <v>0</v>
      </c>
      <c r="AF34" s="9">
        <v>0</v>
      </c>
    </row>
    <row r="35" spans="1:32" ht="60.6" x14ac:dyDescent="0.2">
      <c r="A35" s="134"/>
      <c r="B35" s="147"/>
      <c r="C35" s="20" t="s">
        <v>0</v>
      </c>
      <c r="D35" s="20" t="s">
        <v>249</v>
      </c>
      <c r="E35" s="40">
        <f t="shared" si="2"/>
        <v>0</v>
      </c>
      <c r="F35" s="40">
        <f t="shared" si="3"/>
        <v>1</v>
      </c>
      <c r="G35" s="40">
        <v>0</v>
      </c>
      <c r="H35" s="17" t="s">
        <v>251</v>
      </c>
      <c r="I35" s="17" t="s">
        <v>250</v>
      </c>
      <c r="J35" s="8" t="s">
        <v>25</v>
      </c>
      <c r="K35" s="6" t="s">
        <v>246</v>
      </c>
      <c r="L35" s="6" t="s">
        <v>250</v>
      </c>
      <c r="M35" s="6" t="s">
        <v>236</v>
      </c>
      <c r="N35" s="9">
        <v>104</v>
      </c>
      <c r="O35" s="15">
        <f t="shared" si="10"/>
        <v>0.41599999999999998</v>
      </c>
      <c r="P35" s="12" t="str">
        <f t="shared" si="11"/>
        <v>3</v>
      </c>
      <c r="Q35" s="9">
        <v>2</v>
      </c>
      <c r="R35" s="9">
        <v>2</v>
      </c>
      <c r="S35" s="9">
        <f t="shared" si="12"/>
        <v>2.2000000000000002</v>
      </c>
      <c r="T35" s="12" t="str">
        <f t="shared" si="13"/>
        <v>MEDIO</v>
      </c>
      <c r="U35" s="13" t="s">
        <v>68</v>
      </c>
      <c r="V35" s="9" t="s">
        <v>158</v>
      </c>
      <c r="W35" s="13" t="s">
        <v>84</v>
      </c>
      <c r="X35" s="9">
        <v>1</v>
      </c>
      <c r="Y35" s="9">
        <f t="shared" si="14"/>
        <v>2.2000000000000002</v>
      </c>
      <c r="Z35" s="18" t="str">
        <f t="shared" si="15"/>
        <v>ACEPTABLE</v>
      </c>
      <c r="AA35" s="9">
        <v>0</v>
      </c>
      <c r="AB35" s="9">
        <v>1</v>
      </c>
      <c r="AC35" s="9">
        <v>0</v>
      </c>
      <c r="AD35" s="9">
        <v>0</v>
      </c>
      <c r="AE35" s="9">
        <v>0</v>
      </c>
      <c r="AF35" s="9">
        <v>0</v>
      </c>
    </row>
    <row r="36" spans="1:32" ht="61.2" x14ac:dyDescent="0.2">
      <c r="A36" s="134"/>
      <c r="B36" s="147"/>
      <c r="C36" s="20" t="s">
        <v>0</v>
      </c>
      <c r="D36" s="20" t="s">
        <v>249</v>
      </c>
      <c r="E36" s="40">
        <f t="shared" si="2"/>
        <v>0</v>
      </c>
      <c r="F36" s="40">
        <f t="shared" si="3"/>
        <v>1</v>
      </c>
      <c r="G36" s="40">
        <v>0</v>
      </c>
      <c r="H36" s="17" t="s">
        <v>252</v>
      </c>
      <c r="I36" s="17" t="s">
        <v>247</v>
      </c>
      <c r="J36" s="8" t="s">
        <v>25</v>
      </c>
      <c r="K36" s="6" t="s">
        <v>263</v>
      </c>
      <c r="L36" s="6" t="s">
        <v>271</v>
      </c>
      <c r="M36" s="6" t="s">
        <v>236</v>
      </c>
      <c r="N36" s="9">
        <v>1</v>
      </c>
      <c r="O36" s="15">
        <f t="shared" ref="O36:O38" si="16">+N36/250</f>
        <v>4.0000000000000001E-3</v>
      </c>
      <c r="P36" s="12" t="str">
        <f t="shared" ref="P36:P38" si="17">IF(O36&lt;=0.15,"1",IF(AND(O36&gt;0.15,O36&lt;0.3),"2",IF(AND(O36&gt;=0.3),"3")))</f>
        <v>1</v>
      </c>
      <c r="Q36" s="9">
        <v>2</v>
      </c>
      <c r="R36" s="9">
        <v>2</v>
      </c>
      <c r="S36" s="9">
        <f t="shared" si="12"/>
        <v>1.7999999999999998</v>
      </c>
      <c r="T36" s="12" t="str">
        <f t="shared" si="13"/>
        <v>BAJO</v>
      </c>
      <c r="U36" s="13" t="s">
        <v>68</v>
      </c>
      <c r="V36" s="9" t="s">
        <v>158</v>
      </c>
      <c r="W36" s="13" t="s">
        <v>84</v>
      </c>
      <c r="X36" s="9">
        <v>1</v>
      </c>
      <c r="Y36" s="9">
        <f t="shared" si="14"/>
        <v>1.7999999999999998</v>
      </c>
      <c r="Z36" s="18" t="str">
        <f t="shared" si="15"/>
        <v>ACEPTABLE</v>
      </c>
      <c r="AA36" s="9">
        <v>0</v>
      </c>
      <c r="AB36" s="9">
        <v>1</v>
      </c>
      <c r="AC36" s="9">
        <v>0</v>
      </c>
      <c r="AD36" s="9">
        <v>0</v>
      </c>
      <c r="AE36" s="9">
        <v>0</v>
      </c>
      <c r="AF36" s="9">
        <v>0</v>
      </c>
    </row>
    <row r="37" spans="1:32" ht="60.6" x14ac:dyDescent="0.2">
      <c r="A37" s="134"/>
      <c r="B37" s="147"/>
      <c r="C37" s="20" t="s">
        <v>0</v>
      </c>
      <c r="D37" s="20" t="s">
        <v>249</v>
      </c>
      <c r="E37" s="40">
        <f t="shared" si="2"/>
        <v>1</v>
      </c>
      <c r="F37" s="40">
        <f t="shared" si="3"/>
        <v>0</v>
      </c>
      <c r="G37" s="40">
        <v>0</v>
      </c>
      <c r="H37" s="17" t="s">
        <v>256</v>
      </c>
      <c r="I37" s="17" t="s">
        <v>247</v>
      </c>
      <c r="J37" s="8" t="s">
        <v>25</v>
      </c>
      <c r="K37" s="6" t="s">
        <v>267</v>
      </c>
      <c r="L37" s="6" t="s">
        <v>271</v>
      </c>
      <c r="M37" s="6" t="s">
        <v>236</v>
      </c>
      <c r="N37" s="9">
        <v>250</v>
      </c>
      <c r="O37" s="15">
        <f t="shared" si="16"/>
        <v>1</v>
      </c>
      <c r="P37" s="12" t="str">
        <f t="shared" si="17"/>
        <v>3</v>
      </c>
      <c r="Q37" s="9">
        <v>2</v>
      </c>
      <c r="R37" s="9">
        <v>2</v>
      </c>
      <c r="S37" s="9">
        <f t="shared" si="12"/>
        <v>2.2000000000000002</v>
      </c>
      <c r="T37" s="12" t="str">
        <f t="shared" si="13"/>
        <v>MEDIO</v>
      </c>
      <c r="U37" s="13" t="s">
        <v>68</v>
      </c>
      <c r="V37" s="9" t="s">
        <v>158</v>
      </c>
      <c r="W37" s="13" t="s">
        <v>84</v>
      </c>
      <c r="X37" s="9">
        <v>1</v>
      </c>
      <c r="Y37" s="9">
        <f t="shared" si="14"/>
        <v>2.2000000000000002</v>
      </c>
      <c r="Z37" s="18" t="str">
        <f t="shared" si="15"/>
        <v>ACEPTABLE</v>
      </c>
      <c r="AA37" s="9">
        <v>0</v>
      </c>
      <c r="AB37" s="9">
        <v>1</v>
      </c>
      <c r="AC37" s="9">
        <v>0</v>
      </c>
      <c r="AD37" s="9">
        <v>0</v>
      </c>
      <c r="AE37" s="9">
        <v>0</v>
      </c>
      <c r="AF37" s="9">
        <v>0</v>
      </c>
    </row>
    <row r="38" spans="1:32" ht="61.2" customHeight="1" x14ac:dyDescent="0.2">
      <c r="A38" s="134"/>
      <c r="B38" s="147"/>
      <c r="C38" s="20" t="s">
        <v>0</v>
      </c>
      <c r="D38" s="20" t="s">
        <v>249</v>
      </c>
      <c r="E38" s="40">
        <f t="shared" si="2"/>
        <v>0</v>
      </c>
      <c r="F38" s="40">
        <f t="shared" si="3"/>
        <v>1</v>
      </c>
      <c r="G38" s="40">
        <v>0</v>
      </c>
      <c r="H38" s="17" t="s">
        <v>258</v>
      </c>
      <c r="I38" s="17" t="s">
        <v>261</v>
      </c>
      <c r="J38" s="8" t="s">
        <v>25</v>
      </c>
      <c r="K38" s="6" t="s">
        <v>269</v>
      </c>
      <c r="L38" s="6" t="s">
        <v>271</v>
      </c>
      <c r="M38" s="6" t="s">
        <v>236</v>
      </c>
      <c r="N38" s="9">
        <v>1</v>
      </c>
      <c r="O38" s="15">
        <f t="shared" si="16"/>
        <v>4.0000000000000001E-3</v>
      </c>
      <c r="P38" s="12" t="str">
        <f t="shared" si="17"/>
        <v>1</v>
      </c>
      <c r="Q38" s="9">
        <v>2</v>
      </c>
      <c r="R38" s="9">
        <v>2</v>
      </c>
      <c r="S38" s="9">
        <f t="shared" si="12"/>
        <v>1.7999999999999998</v>
      </c>
      <c r="T38" s="12" t="str">
        <f t="shared" si="13"/>
        <v>BAJO</v>
      </c>
      <c r="U38" s="13" t="s">
        <v>68</v>
      </c>
      <c r="V38" s="9" t="s">
        <v>158</v>
      </c>
      <c r="W38" s="13" t="s">
        <v>84</v>
      </c>
      <c r="X38" s="9">
        <v>1</v>
      </c>
      <c r="Y38" s="9">
        <f t="shared" si="14"/>
        <v>1.7999999999999998</v>
      </c>
      <c r="Z38" s="18" t="str">
        <f t="shared" si="15"/>
        <v>ACEPTABLE</v>
      </c>
      <c r="AA38" s="9">
        <v>0</v>
      </c>
      <c r="AB38" s="9">
        <v>1</v>
      </c>
      <c r="AC38" s="9">
        <v>0</v>
      </c>
      <c r="AD38" s="9">
        <v>0</v>
      </c>
      <c r="AE38" s="9">
        <v>0</v>
      </c>
      <c r="AF38" s="9">
        <v>0</v>
      </c>
    </row>
  </sheetData>
  <mergeCells count="48">
    <mergeCell ref="A10:A38"/>
    <mergeCell ref="B10:B38"/>
    <mergeCell ref="AA5:AF6"/>
    <mergeCell ref="U6:Y6"/>
    <mergeCell ref="R7:R8"/>
    <mergeCell ref="H5:T5"/>
    <mergeCell ref="U5:Z5"/>
    <mergeCell ref="J6:M6"/>
    <mergeCell ref="M7:M8"/>
    <mergeCell ref="Z6:Z8"/>
    <mergeCell ref="AB7:AB8"/>
    <mergeCell ref="N6:T6"/>
    <mergeCell ref="H7:H8"/>
    <mergeCell ref="I7:I8"/>
    <mergeCell ref="AA7:AA8"/>
    <mergeCell ref="AF7:AF8"/>
    <mergeCell ref="S7:S8"/>
    <mergeCell ref="AD1:AF1"/>
    <mergeCell ref="B2:Z3"/>
    <mergeCell ref="AA2:AC2"/>
    <mergeCell ref="AD2:AF2"/>
    <mergeCell ref="AA3:AC3"/>
    <mergeCell ref="AD3:AF3"/>
    <mergeCell ref="AA1:AC1"/>
    <mergeCell ref="AD7:AD8"/>
    <mergeCell ref="AE7:AE8"/>
    <mergeCell ref="AC7:AC8"/>
    <mergeCell ref="X7:X8"/>
    <mergeCell ref="T7:T8"/>
    <mergeCell ref="U7:V7"/>
    <mergeCell ref="W7:W8"/>
    <mergeCell ref="Y7:Y8"/>
    <mergeCell ref="A1:A3"/>
    <mergeCell ref="A5:G5"/>
    <mergeCell ref="E6:G6"/>
    <mergeCell ref="B1:Z1"/>
    <mergeCell ref="A6:A8"/>
    <mergeCell ref="B6:B8"/>
    <mergeCell ref="C6:C8"/>
    <mergeCell ref="D6:D8"/>
    <mergeCell ref="H6:I6"/>
    <mergeCell ref="L7:L8"/>
    <mergeCell ref="E7:E8"/>
    <mergeCell ref="F7:F8"/>
    <mergeCell ref="G7:G8"/>
    <mergeCell ref="N7:P7"/>
    <mergeCell ref="Q7:Q8"/>
    <mergeCell ref="J7:K7"/>
  </mergeCells>
  <conditionalFormatting sqref="T10:T38">
    <cfRule type="cellIs" dxfId="105" priority="8" stopIfTrue="1" operator="equal">
      <formula>"ALTO"</formula>
    </cfRule>
    <cfRule type="cellIs" dxfId="104" priority="9" stopIfTrue="1" operator="equal">
      <formula>"MEDIO"</formula>
    </cfRule>
    <cfRule type="cellIs" dxfId="103" priority="10" stopIfTrue="1" operator="equal">
      <formula>"BAJO"</formula>
    </cfRule>
  </conditionalFormatting>
  <conditionalFormatting sqref="P10:P38">
    <cfRule type="cellIs" dxfId="102" priority="4" operator="greaterThan">
      <formula>0</formula>
    </cfRule>
    <cfRule type="cellIs" dxfId="101" priority="5" stopIfTrue="1" operator="equal">
      <formula>"ALTO"</formula>
    </cfRule>
    <cfRule type="cellIs" dxfId="100" priority="6" stopIfTrue="1" operator="equal">
      <formula>"MEDIO"</formula>
    </cfRule>
    <cfRule type="cellIs" dxfId="99" priority="7" stopIfTrue="1" operator="equal">
      <formula>"BAJO"</formula>
    </cfRule>
  </conditionalFormatting>
  <conditionalFormatting sqref="Z10:Z38">
    <cfRule type="cellIs" dxfId="98" priority="1" stopIfTrue="1" operator="equal">
      <formula>"SIGNIFICATIVO"</formula>
    </cfRule>
    <cfRule type="cellIs" dxfId="97" priority="2" stopIfTrue="1" operator="equal">
      <formula>"MODERADO"</formula>
    </cfRule>
    <cfRule type="cellIs" dxfId="96" priority="3" stopIfTrue="1" operator="equal">
      <formula>"ACEPTABLE"</formula>
    </cfRule>
  </conditionalFormatting>
  <pageMargins left="0.7" right="0.7" top="0.75" bottom="0.75" header="0.3" footer="0.3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ECV!$B$4:$B$8</xm:f>
          </x14:formula1>
          <xm:sqref>M1:M1048576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/>
  <dimension ref="A1:AF25"/>
  <sheetViews>
    <sheetView topLeftCell="A21" workbookViewId="0">
      <selection activeCell="H9" sqref="H9:H25"/>
    </sheetView>
  </sheetViews>
  <sheetFormatPr baseColWidth="10" defaultColWidth="11.44140625" defaultRowHeight="10.199999999999999" x14ac:dyDescent="0.2"/>
  <cols>
    <col min="1" max="1" width="20" style="1" customWidth="1"/>
    <col min="2" max="2" width="24.88671875" style="1" customWidth="1"/>
    <col min="3" max="3" width="16.33203125" style="1" bestFit="1" customWidth="1"/>
    <col min="4" max="4" width="32.5546875" style="1" customWidth="1"/>
    <col min="5" max="5" width="4.109375" style="2" bestFit="1" customWidth="1"/>
    <col min="6" max="6" width="5.109375" style="2" bestFit="1" customWidth="1"/>
    <col min="7" max="7" width="4.44140625" style="2" customWidth="1"/>
    <col min="8" max="8" width="24.5546875" style="1" customWidth="1"/>
    <col min="9" max="9" width="31.44140625" style="1" customWidth="1"/>
    <col min="10" max="11" width="24.6640625" style="1" customWidth="1"/>
    <col min="12" max="13" width="16.33203125" style="1" customWidth="1"/>
    <col min="14" max="16" width="13.6640625" style="1" customWidth="1"/>
    <col min="17" max="18" width="20" style="1" customWidth="1"/>
    <col min="19" max="19" width="21.109375" style="1" customWidth="1"/>
    <col min="20" max="21" width="15.6640625" style="1" customWidth="1"/>
    <col min="22" max="22" width="16.6640625" style="1" customWidth="1"/>
    <col min="23" max="23" width="14.109375" style="1" customWidth="1"/>
    <col min="24" max="28" width="6.6640625" style="1" customWidth="1"/>
    <col min="29" max="16384" width="11.44140625" style="1"/>
  </cols>
  <sheetData>
    <row r="1" spans="1:32" s="30" customFormat="1" ht="31.5" customHeight="1" x14ac:dyDescent="0.4">
      <c r="A1" s="122"/>
      <c r="B1" s="123" t="s">
        <v>19</v>
      </c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5"/>
      <c r="AA1" s="120" t="s">
        <v>15</v>
      </c>
      <c r="AB1" s="120"/>
      <c r="AC1" s="121"/>
      <c r="AD1" s="107" t="s">
        <v>139</v>
      </c>
      <c r="AE1" s="107"/>
      <c r="AF1" s="107"/>
    </row>
    <row r="2" spans="1:32" s="30" customFormat="1" ht="21.75" customHeight="1" x14ac:dyDescent="0.25">
      <c r="A2" s="122"/>
      <c r="B2" s="126" t="s">
        <v>16</v>
      </c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8"/>
      <c r="AA2" s="120" t="s">
        <v>87</v>
      </c>
      <c r="AB2" s="120"/>
      <c r="AC2" s="121"/>
      <c r="AD2" s="116">
        <v>1</v>
      </c>
      <c r="AE2" s="117"/>
      <c r="AF2" s="118"/>
    </row>
    <row r="3" spans="1:32" s="30" customFormat="1" ht="25.5" customHeight="1" x14ac:dyDescent="0.25">
      <c r="A3" s="122"/>
      <c r="B3" s="129"/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31"/>
      <c r="AA3" s="120" t="s">
        <v>17</v>
      </c>
      <c r="AB3" s="120"/>
      <c r="AC3" s="121"/>
      <c r="AD3" s="119" t="s">
        <v>18</v>
      </c>
      <c r="AE3" s="119"/>
      <c r="AF3" s="119"/>
    </row>
    <row r="4" spans="1:32" s="30" customFormat="1" ht="9" customHeight="1" x14ac:dyDescent="0.25"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4"/>
      <c r="P4" s="4"/>
      <c r="Q4" s="31"/>
      <c r="R4" s="32"/>
      <c r="S4" s="32"/>
    </row>
    <row r="5" spans="1:32" s="33" customFormat="1" ht="30" customHeight="1" x14ac:dyDescent="0.2">
      <c r="A5" s="99" t="s">
        <v>20</v>
      </c>
      <c r="B5" s="99"/>
      <c r="C5" s="99"/>
      <c r="D5" s="99"/>
      <c r="E5" s="99"/>
      <c r="F5" s="99"/>
      <c r="G5" s="99"/>
      <c r="H5" s="99" t="s">
        <v>14</v>
      </c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 t="s">
        <v>1</v>
      </c>
      <c r="V5" s="99"/>
      <c r="W5" s="99"/>
      <c r="X5" s="99"/>
      <c r="Y5" s="99"/>
      <c r="Z5" s="99"/>
      <c r="AA5" s="92" t="s">
        <v>223</v>
      </c>
      <c r="AB5" s="92"/>
      <c r="AC5" s="92"/>
      <c r="AD5" s="92"/>
      <c r="AE5" s="92"/>
      <c r="AF5" s="92"/>
    </row>
    <row r="6" spans="1:32" s="33" customFormat="1" ht="30" customHeight="1" x14ac:dyDescent="0.2">
      <c r="A6" s="92" t="s">
        <v>117</v>
      </c>
      <c r="B6" s="92" t="s">
        <v>118</v>
      </c>
      <c r="C6" s="92" t="s">
        <v>141</v>
      </c>
      <c r="D6" s="92" t="s">
        <v>9</v>
      </c>
      <c r="E6" s="92" t="s">
        <v>10</v>
      </c>
      <c r="F6" s="92"/>
      <c r="G6" s="92"/>
      <c r="H6" s="92" t="s">
        <v>179</v>
      </c>
      <c r="I6" s="92"/>
      <c r="J6" s="95" t="s">
        <v>180</v>
      </c>
      <c r="K6" s="96"/>
      <c r="L6" s="96"/>
      <c r="M6" s="97"/>
      <c r="N6" s="92" t="s">
        <v>181</v>
      </c>
      <c r="O6" s="92"/>
      <c r="P6" s="92"/>
      <c r="Q6" s="92"/>
      <c r="R6" s="92"/>
      <c r="S6" s="92"/>
      <c r="T6" s="92"/>
      <c r="U6" s="92" t="s">
        <v>182</v>
      </c>
      <c r="V6" s="92"/>
      <c r="W6" s="92"/>
      <c r="X6" s="92"/>
      <c r="Y6" s="92"/>
      <c r="Z6" s="92" t="s">
        <v>210</v>
      </c>
      <c r="AA6" s="92"/>
      <c r="AB6" s="92"/>
      <c r="AC6" s="92"/>
      <c r="AD6" s="92"/>
      <c r="AE6" s="92"/>
      <c r="AF6" s="92"/>
    </row>
    <row r="7" spans="1:32" s="33" customFormat="1" ht="29.25" customHeight="1" x14ac:dyDescent="0.2">
      <c r="A7" s="92"/>
      <c r="B7" s="92"/>
      <c r="C7" s="92"/>
      <c r="D7" s="92"/>
      <c r="E7" s="100" t="s">
        <v>25</v>
      </c>
      <c r="F7" s="100" t="s">
        <v>242</v>
      </c>
      <c r="G7" s="100" t="s">
        <v>2</v>
      </c>
      <c r="H7" s="92" t="s">
        <v>178</v>
      </c>
      <c r="I7" s="92" t="s">
        <v>183</v>
      </c>
      <c r="J7" s="93" t="s">
        <v>211</v>
      </c>
      <c r="K7" s="93"/>
      <c r="L7" s="93" t="s">
        <v>13</v>
      </c>
      <c r="M7" s="138" t="s">
        <v>196</v>
      </c>
      <c r="N7" s="92" t="s">
        <v>186</v>
      </c>
      <c r="O7" s="92"/>
      <c r="P7" s="92"/>
      <c r="Q7" s="92" t="s">
        <v>195</v>
      </c>
      <c r="R7" s="92" t="s">
        <v>215</v>
      </c>
      <c r="S7" s="92" t="s">
        <v>189</v>
      </c>
      <c r="T7" s="92" t="s">
        <v>190</v>
      </c>
      <c r="U7" s="92" t="s">
        <v>199</v>
      </c>
      <c r="V7" s="92"/>
      <c r="W7" s="92" t="s">
        <v>207</v>
      </c>
      <c r="X7" s="92" t="s">
        <v>208</v>
      </c>
      <c r="Y7" s="92" t="s">
        <v>209</v>
      </c>
      <c r="Z7" s="92"/>
      <c r="AA7" s="98" t="s">
        <v>3</v>
      </c>
      <c r="AB7" s="98" t="s">
        <v>4</v>
      </c>
      <c r="AC7" s="98" t="s">
        <v>5</v>
      </c>
      <c r="AD7" s="98" t="s">
        <v>6</v>
      </c>
      <c r="AE7" s="98" t="s">
        <v>21</v>
      </c>
      <c r="AF7" s="98" t="s">
        <v>7</v>
      </c>
    </row>
    <row r="8" spans="1:32" s="33" customFormat="1" ht="51.75" customHeight="1" x14ac:dyDescent="0.2">
      <c r="A8" s="92"/>
      <c r="B8" s="92"/>
      <c r="C8" s="92"/>
      <c r="D8" s="92"/>
      <c r="E8" s="100"/>
      <c r="F8" s="100"/>
      <c r="G8" s="100"/>
      <c r="H8" s="92"/>
      <c r="I8" s="92"/>
      <c r="J8" s="51" t="s">
        <v>46</v>
      </c>
      <c r="K8" s="52" t="s">
        <v>47</v>
      </c>
      <c r="L8" s="93"/>
      <c r="M8" s="139"/>
      <c r="N8" s="53" t="s">
        <v>74</v>
      </c>
      <c r="O8" s="53" t="s">
        <v>75</v>
      </c>
      <c r="P8" s="54" t="s">
        <v>76</v>
      </c>
      <c r="Q8" s="92"/>
      <c r="R8" s="92"/>
      <c r="S8" s="92"/>
      <c r="T8" s="92"/>
      <c r="U8" s="51" t="s">
        <v>30</v>
      </c>
      <c r="V8" s="51" t="s">
        <v>29</v>
      </c>
      <c r="W8" s="92"/>
      <c r="X8" s="92"/>
      <c r="Y8" s="92"/>
      <c r="Z8" s="92"/>
      <c r="AA8" s="98"/>
      <c r="AB8" s="98"/>
      <c r="AC8" s="98"/>
      <c r="AD8" s="98"/>
      <c r="AE8" s="98"/>
      <c r="AF8" s="98"/>
    </row>
    <row r="9" spans="1:32" ht="61.2" x14ac:dyDescent="0.2">
      <c r="A9" s="134" t="s">
        <v>133</v>
      </c>
      <c r="B9" s="137" t="s">
        <v>138</v>
      </c>
      <c r="C9" s="20" t="s">
        <v>0</v>
      </c>
      <c r="D9" s="20" t="s">
        <v>169</v>
      </c>
      <c r="E9" s="40">
        <f>IF(N9&gt;200,1,0)</f>
        <v>1</v>
      </c>
      <c r="F9" s="40">
        <f>IF(N9&lt;200,1,0)</f>
        <v>0</v>
      </c>
      <c r="G9" s="40">
        <v>0</v>
      </c>
      <c r="H9" s="17" t="s">
        <v>31</v>
      </c>
      <c r="I9" s="17" t="s">
        <v>42</v>
      </c>
      <c r="J9" s="8" t="s">
        <v>25</v>
      </c>
      <c r="K9" s="6" t="s">
        <v>35</v>
      </c>
      <c r="L9" s="6" t="s">
        <v>35</v>
      </c>
      <c r="M9" s="6" t="s">
        <v>239</v>
      </c>
      <c r="N9" s="9">
        <v>250</v>
      </c>
      <c r="O9" s="15">
        <f>+N9/250</f>
        <v>1</v>
      </c>
      <c r="P9" s="12" t="str">
        <f>IF(O9&lt;=0.15,"1",IF(AND(O9&gt;0.15,O9&lt;0.3),"2",IF(AND(O9&gt;=0.3),"3")))</f>
        <v>3</v>
      </c>
      <c r="Q9" s="9">
        <v>2</v>
      </c>
      <c r="R9" s="9">
        <v>1</v>
      </c>
      <c r="S9" s="9">
        <f t="shared" ref="S9:S25" si="0">+(P9*0.2)+(Q9*0.5)+(R9*0.3)</f>
        <v>1.9000000000000001</v>
      </c>
      <c r="T9" s="12" t="str">
        <f t="shared" ref="T9:T25" si="1">IF(S9&lt;=2,"BAJO",IF(AND(S9&gt;2,S9&lt;2.5),"MEDIO",IF(AND(S9&gt;=2.5),"ALTO")))</f>
        <v>BAJO</v>
      </c>
      <c r="U9" s="13" t="s">
        <v>53</v>
      </c>
      <c r="V9" s="9" t="s">
        <v>158</v>
      </c>
      <c r="W9" s="13" t="s">
        <v>54</v>
      </c>
      <c r="X9" s="9">
        <v>1</v>
      </c>
      <c r="Y9" s="9">
        <f>+X9*S9</f>
        <v>1.9000000000000001</v>
      </c>
      <c r="Z9" s="18" t="str">
        <f>IF(Y9&lt;=3,"ACEPTABLE",IF(AND(Y9&gt;3,Y9&lt;6),"MODERADO",IF(AND(Y9&gt;=6),"SIGNIFICATIVO")))</f>
        <v>ACEPTABLE</v>
      </c>
      <c r="AA9" s="9">
        <v>0</v>
      </c>
      <c r="AB9" s="9">
        <v>1</v>
      </c>
      <c r="AC9" s="9">
        <v>0</v>
      </c>
      <c r="AD9" s="9">
        <v>0</v>
      </c>
      <c r="AE9" s="9">
        <v>1</v>
      </c>
      <c r="AF9" s="9">
        <v>1</v>
      </c>
    </row>
    <row r="10" spans="1:32" ht="71.400000000000006" customHeight="1" x14ac:dyDescent="0.2">
      <c r="A10" s="134"/>
      <c r="B10" s="137"/>
      <c r="C10" s="20" t="s">
        <v>0</v>
      </c>
      <c r="D10" s="20" t="s">
        <v>169</v>
      </c>
      <c r="E10" s="40">
        <f t="shared" ref="E10:E25" si="2">IF(N10&gt;200,1,0)</f>
        <v>0</v>
      </c>
      <c r="F10" s="40">
        <f t="shared" ref="F10:F25" si="3">IF(N10&lt;200,1,0)</f>
        <v>1</v>
      </c>
      <c r="G10" s="40">
        <v>0</v>
      </c>
      <c r="H10" s="17" t="s">
        <v>31</v>
      </c>
      <c r="I10" s="17" t="s">
        <v>42</v>
      </c>
      <c r="J10" s="8" t="s">
        <v>25</v>
      </c>
      <c r="K10" s="6" t="s">
        <v>43</v>
      </c>
      <c r="L10" s="6" t="s">
        <v>69</v>
      </c>
      <c r="M10" s="6" t="s">
        <v>239</v>
      </c>
      <c r="N10" s="9">
        <v>3</v>
      </c>
      <c r="O10" s="15">
        <f t="shared" ref="O10:O19" si="4">+N10/250</f>
        <v>1.2E-2</v>
      </c>
      <c r="P10" s="12" t="str">
        <f t="shared" ref="P10:P19" si="5">IF(O10&lt;=0.15,"1",IF(AND(O10&gt;0.15,O10&lt;0.3),"2",IF(AND(O10&gt;=0.3),"3")))</f>
        <v>1</v>
      </c>
      <c r="Q10" s="9">
        <v>2</v>
      </c>
      <c r="R10" s="9">
        <v>2</v>
      </c>
      <c r="S10" s="9">
        <f t="shared" si="0"/>
        <v>1.7999999999999998</v>
      </c>
      <c r="T10" s="12" t="str">
        <f t="shared" si="1"/>
        <v>BAJO</v>
      </c>
      <c r="U10" s="13" t="s">
        <v>92</v>
      </c>
      <c r="V10" s="9" t="s">
        <v>158</v>
      </c>
      <c r="W10" s="13" t="s">
        <v>55</v>
      </c>
      <c r="X10" s="9">
        <v>1</v>
      </c>
      <c r="Y10" s="9">
        <f t="shared" ref="Y10:Y25" si="6">+X10*S10</f>
        <v>1.7999999999999998</v>
      </c>
      <c r="Z10" s="18" t="str">
        <f t="shared" ref="Z10:Z25" si="7">IF(Y10&lt;=3,"ACEPTABLE",IF(AND(Y10&gt;3,Y10&lt;6),"MODERADO",IF(AND(Y10&gt;=6),"SIGNIFICATIVO")))</f>
        <v>ACEPTABLE</v>
      </c>
      <c r="AA10" s="9">
        <v>0</v>
      </c>
      <c r="AB10" s="9">
        <v>1</v>
      </c>
      <c r="AC10" s="9">
        <v>0</v>
      </c>
      <c r="AD10" s="9">
        <v>1</v>
      </c>
      <c r="AE10" s="9">
        <v>1</v>
      </c>
      <c r="AF10" s="9">
        <v>1</v>
      </c>
    </row>
    <row r="11" spans="1:32" ht="60.6" x14ac:dyDescent="0.2">
      <c r="A11" s="134"/>
      <c r="B11" s="137"/>
      <c r="C11" s="20" t="s">
        <v>0</v>
      </c>
      <c r="D11" s="20" t="s">
        <v>169</v>
      </c>
      <c r="E11" s="40">
        <f t="shared" si="2"/>
        <v>1</v>
      </c>
      <c r="F11" s="40">
        <f t="shared" si="3"/>
        <v>0</v>
      </c>
      <c r="G11" s="40">
        <v>0</v>
      </c>
      <c r="H11" s="17" t="s">
        <v>31</v>
      </c>
      <c r="I11" s="17" t="s">
        <v>41</v>
      </c>
      <c r="J11" s="8" t="s">
        <v>25</v>
      </c>
      <c r="K11" s="6" t="s">
        <v>99</v>
      </c>
      <c r="L11" s="6" t="s">
        <v>106</v>
      </c>
      <c r="M11" s="6" t="s">
        <v>239</v>
      </c>
      <c r="N11" s="9">
        <v>250</v>
      </c>
      <c r="O11" s="15">
        <f t="shared" si="4"/>
        <v>1</v>
      </c>
      <c r="P11" s="12" t="str">
        <f t="shared" si="5"/>
        <v>3</v>
      </c>
      <c r="Q11" s="9">
        <v>1</v>
      </c>
      <c r="R11" s="9">
        <v>1</v>
      </c>
      <c r="S11" s="9">
        <f t="shared" si="0"/>
        <v>1.4000000000000001</v>
      </c>
      <c r="T11" s="12" t="str">
        <f t="shared" si="1"/>
        <v>BAJO</v>
      </c>
      <c r="U11" s="13" t="s">
        <v>100</v>
      </c>
      <c r="V11" s="9" t="s">
        <v>158</v>
      </c>
      <c r="W11" s="13" t="s">
        <v>97</v>
      </c>
      <c r="X11" s="9">
        <v>2</v>
      </c>
      <c r="Y11" s="9">
        <f t="shared" si="6"/>
        <v>2.8000000000000003</v>
      </c>
      <c r="Z11" s="18" t="str">
        <f t="shared" si="7"/>
        <v>ACEPTABLE</v>
      </c>
      <c r="AA11" s="9">
        <v>0</v>
      </c>
      <c r="AB11" s="9">
        <v>1</v>
      </c>
      <c r="AC11" s="9">
        <v>1</v>
      </c>
      <c r="AD11" s="9">
        <v>1</v>
      </c>
      <c r="AE11" s="9">
        <v>1</v>
      </c>
      <c r="AF11" s="9">
        <v>1</v>
      </c>
    </row>
    <row r="12" spans="1:32" ht="60.6" x14ac:dyDescent="0.2">
      <c r="A12" s="134"/>
      <c r="B12" s="137"/>
      <c r="C12" s="20" t="s">
        <v>0</v>
      </c>
      <c r="D12" s="20" t="s">
        <v>169</v>
      </c>
      <c r="E12" s="40">
        <f t="shared" si="2"/>
        <v>1</v>
      </c>
      <c r="F12" s="40">
        <f t="shared" si="3"/>
        <v>0</v>
      </c>
      <c r="G12" s="40">
        <v>0</v>
      </c>
      <c r="H12" s="17" t="s">
        <v>33</v>
      </c>
      <c r="I12" s="17" t="s">
        <v>56</v>
      </c>
      <c r="J12" s="8" t="s">
        <v>25</v>
      </c>
      <c r="K12" s="6" t="s">
        <v>39</v>
      </c>
      <c r="L12" s="6" t="s">
        <v>49</v>
      </c>
      <c r="M12" s="6" t="s">
        <v>239</v>
      </c>
      <c r="N12" s="9">
        <v>250</v>
      </c>
      <c r="O12" s="15">
        <f t="shared" si="4"/>
        <v>1</v>
      </c>
      <c r="P12" s="12" t="str">
        <f t="shared" si="5"/>
        <v>3</v>
      </c>
      <c r="Q12" s="9">
        <v>1</v>
      </c>
      <c r="R12" s="9">
        <v>1</v>
      </c>
      <c r="S12" s="9">
        <f t="shared" si="0"/>
        <v>1.4000000000000001</v>
      </c>
      <c r="T12" s="12" t="str">
        <f t="shared" si="1"/>
        <v>BAJO</v>
      </c>
      <c r="U12" s="13" t="s">
        <v>22</v>
      </c>
      <c r="V12" s="9" t="s">
        <v>158</v>
      </c>
      <c r="W12" s="13" t="s">
        <v>86</v>
      </c>
      <c r="X12" s="9">
        <v>1</v>
      </c>
      <c r="Y12" s="9">
        <f t="shared" si="6"/>
        <v>1.4000000000000001</v>
      </c>
      <c r="Z12" s="18" t="str">
        <f t="shared" si="7"/>
        <v>ACEPTABLE</v>
      </c>
      <c r="AA12" s="9">
        <v>0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</row>
    <row r="13" spans="1:32" ht="61.2" x14ac:dyDescent="0.2">
      <c r="A13" s="134"/>
      <c r="B13" s="137"/>
      <c r="C13" s="20" t="s">
        <v>0</v>
      </c>
      <c r="D13" s="20" t="s">
        <v>169</v>
      </c>
      <c r="E13" s="40">
        <f t="shared" si="2"/>
        <v>0</v>
      </c>
      <c r="F13" s="40">
        <f t="shared" si="3"/>
        <v>1</v>
      </c>
      <c r="G13" s="40">
        <v>0</v>
      </c>
      <c r="H13" s="17" t="s">
        <v>33</v>
      </c>
      <c r="I13" s="17" t="s">
        <v>57</v>
      </c>
      <c r="J13" s="8" t="s">
        <v>25</v>
      </c>
      <c r="K13" s="6" t="s">
        <v>37</v>
      </c>
      <c r="L13" s="6" t="s">
        <v>48</v>
      </c>
      <c r="M13" s="6" t="s">
        <v>239</v>
      </c>
      <c r="N13" s="9">
        <v>12</v>
      </c>
      <c r="O13" s="15">
        <f t="shared" si="4"/>
        <v>4.8000000000000001E-2</v>
      </c>
      <c r="P13" s="12" t="str">
        <f t="shared" si="5"/>
        <v>1</v>
      </c>
      <c r="Q13" s="9">
        <v>2</v>
      </c>
      <c r="R13" s="9">
        <v>2</v>
      </c>
      <c r="S13" s="9">
        <f t="shared" si="0"/>
        <v>1.7999999999999998</v>
      </c>
      <c r="T13" s="12" t="str">
        <f t="shared" si="1"/>
        <v>BAJO</v>
      </c>
      <c r="U13" s="13" t="s">
        <v>93</v>
      </c>
      <c r="V13" s="9" t="s">
        <v>158</v>
      </c>
      <c r="W13" s="13" t="s">
        <v>54</v>
      </c>
      <c r="X13" s="9">
        <v>1</v>
      </c>
      <c r="Y13" s="9">
        <f t="shared" si="6"/>
        <v>1.7999999999999998</v>
      </c>
      <c r="Z13" s="18" t="str">
        <f t="shared" si="7"/>
        <v>ACEPTABLE</v>
      </c>
      <c r="AA13" s="9">
        <v>0</v>
      </c>
      <c r="AB13" s="9">
        <v>1</v>
      </c>
      <c r="AC13" s="9">
        <v>0</v>
      </c>
      <c r="AD13" s="9">
        <v>1</v>
      </c>
      <c r="AE13" s="9">
        <v>1</v>
      </c>
      <c r="AF13" s="9">
        <v>1</v>
      </c>
    </row>
    <row r="14" spans="1:32" ht="71.400000000000006" customHeight="1" x14ac:dyDescent="0.2">
      <c r="A14" s="134"/>
      <c r="B14" s="137"/>
      <c r="C14" s="20" t="s">
        <v>0</v>
      </c>
      <c r="D14" s="20" t="s">
        <v>169</v>
      </c>
      <c r="E14" s="40">
        <f t="shared" si="2"/>
        <v>0</v>
      </c>
      <c r="F14" s="40">
        <f t="shared" si="3"/>
        <v>1</v>
      </c>
      <c r="G14" s="40">
        <v>0</v>
      </c>
      <c r="H14" s="17" t="s">
        <v>32</v>
      </c>
      <c r="I14" s="17" t="s">
        <v>58</v>
      </c>
      <c r="J14" s="8" t="s">
        <v>25</v>
      </c>
      <c r="K14" s="6" t="s">
        <v>37</v>
      </c>
      <c r="L14" s="6" t="s">
        <v>69</v>
      </c>
      <c r="M14" s="6" t="s">
        <v>239</v>
      </c>
      <c r="N14" s="9">
        <v>3</v>
      </c>
      <c r="O14" s="15">
        <f t="shared" si="4"/>
        <v>1.2E-2</v>
      </c>
      <c r="P14" s="12" t="str">
        <f t="shared" si="5"/>
        <v>1</v>
      </c>
      <c r="Q14" s="9">
        <v>2</v>
      </c>
      <c r="R14" s="9">
        <v>2</v>
      </c>
      <c r="S14" s="9">
        <f t="shared" si="0"/>
        <v>1.7999999999999998</v>
      </c>
      <c r="T14" s="12" t="str">
        <f t="shared" si="1"/>
        <v>BAJO</v>
      </c>
      <c r="U14" s="13" t="s">
        <v>92</v>
      </c>
      <c r="V14" s="9" t="s">
        <v>158</v>
      </c>
      <c r="W14" s="13" t="s">
        <v>55</v>
      </c>
      <c r="X14" s="9">
        <v>1</v>
      </c>
      <c r="Y14" s="9">
        <f t="shared" si="6"/>
        <v>1.7999999999999998</v>
      </c>
      <c r="Z14" s="18" t="str">
        <f t="shared" si="7"/>
        <v>ACEPTABLE</v>
      </c>
      <c r="AA14" s="9">
        <v>0</v>
      </c>
      <c r="AB14" s="9">
        <v>1</v>
      </c>
      <c r="AC14" s="9">
        <v>1</v>
      </c>
      <c r="AD14" s="9">
        <v>1</v>
      </c>
      <c r="AE14" s="9">
        <v>1</v>
      </c>
      <c r="AF14" s="9">
        <v>1</v>
      </c>
    </row>
    <row r="15" spans="1:32" ht="61.2" x14ac:dyDescent="0.2">
      <c r="A15" s="134"/>
      <c r="B15" s="137"/>
      <c r="C15" s="20" t="s">
        <v>0</v>
      </c>
      <c r="D15" s="20" t="s">
        <v>169</v>
      </c>
      <c r="E15" s="40">
        <f t="shared" si="2"/>
        <v>1</v>
      </c>
      <c r="F15" s="40">
        <f t="shared" si="3"/>
        <v>0</v>
      </c>
      <c r="G15" s="40">
        <v>0</v>
      </c>
      <c r="H15" s="17" t="s">
        <v>61</v>
      </c>
      <c r="I15" s="17" t="s">
        <v>62</v>
      </c>
      <c r="J15" s="8" t="s">
        <v>25</v>
      </c>
      <c r="K15" s="6" t="s">
        <v>129</v>
      </c>
      <c r="L15" s="6" t="s">
        <v>106</v>
      </c>
      <c r="M15" s="6" t="s">
        <v>239</v>
      </c>
      <c r="N15" s="9">
        <v>250</v>
      </c>
      <c r="O15" s="15">
        <f t="shared" si="4"/>
        <v>1</v>
      </c>
      <c r="P15" s="12" t="str">
        <f t="shared" si="5"/>
        <v>3</v>
      </c>
      <c r="Q15" s="9">
        <v>2</v>
      </c>
      <c r="R15" s="9">
        <v>1</v>
      </c>
      <c r="S15" s="9">
        <f t="shared" si="0"/>
        <v>1.9000000000000001</v>
      </c>
      <c r="T15" s="12" t="str">
        <f t="shared" si="1"/>
        <v>BAJO</v>
      </c>
      <c r="U15" s="13" t="s">
        <v>59</v>
      </c>
      <c r="V15" s="9" t="s">
        <v>158</v>
      </c>
      <c r="W15" s="13" t="s">
        <v>79</v>
      </c>
      <c r="X15" s="9">
        <v>1</v>
      </c>
      <c r="Y15" s="9">
        <f t="shared" si="6"/>
        <v>1.9000000000000001</v>
      </c>
      <c r="Z15" s="18" t="str">
        <f t="shared" si="7"/>
        <v>ACEPTABLE</v>
      </c>
      <c r="AA15" s="9">
        <v>0</v>
      </c>
      <c r="AB15" s="9">
        <v>1</v>
      </c>
      <c r="AC15" s="9">
        <v>0</v>
      </c>
      <c r="AD15" s="9">
        <v>0</v>
      </c>
      <c r="AE15" s="9">
        <v>1</v>
      </c>
      <c r="AF15" s="9">
        <v>1</v>
      </c>
    </row>
    <row r="16" spans="1:32" ht="60.6" x14ac:dyDescent="0.2">
      <c r="A16" s="134"/>
      <c r="B16" s="137"/>
      <c r="C16" s="20" t="s">
        <v>0</v>
      </c>
      <c r="D16" s="20" t="s">
        <v>169</v>
      </c>
      <c r="E16" s="40">
        <f t="shared" si="2"/>
        <v>1</v>
      </c>
      <c r="F16" s="40">
        <f t="shared" si="3"/>
        <v>0</v>
      </c>
      <c r="G16" s="40">
        <v>0</v>
      </c>
      <c r="H16" s="17" t="s">
        <v>61</v>
      </c>
      <c r="I16" s="17" t="s">
        <v>88</v>
      </c>
      <c r="J16" s="8" t="s">
        <v>25</v>
      </c>
      <c r="K16" s="6" t="s">
        <v>64</v>
      </c>
      <c r="L16" s="6" t="s">
        <v>65</v>
      </c>
      <c r="M16" s="6" t="s">
        <v>239</v>
      </c>
      <c r="N16" s="9">
        <v>250</v>
      </c>
      <c r="O16" s="15">
        <f t="shared" si="4"/>
        <v>1</v>
      </c>
      <c r="P16" s="12" t="str">
        <f t="shared" si="5"/>
        <v>3</v>
      </c>
      <c r="Q16" s="9">
        <v>1</v>
      </c>
      <c r="R16" s="9">
        <v>1</v>
      </c>
      <c r="S16" s="9">
        <f t="shared" si="0"/>
        <v>1.4000000000000001</v>
      </c>
      <c r="T16" s="12" t="str">
        <f t="shared" si="1"/>
        <v>BAJO</v>
      </c>
      <c r="U16" s="13" t="s">
        <v>89</v>
      </c>
      <c r="V16" s="9" t="s">
        <v>158</v>
      </c>
      <c r="W16" s="13" t="s">
        <v>84</v>
      </c>
      <c r="X16" s="9">
        <v>1</v>
      </c>
      <c r="Y16" s="9">
        <f t="shared" si="6"/>
        <v>1.4000000000000001</v>
      </c>
      <c r="Z16" s="18" t="str">
        <f>IF(Y16&lt;=2,"ACEPTABLE",IF(AND(Y16&gt;2,Y16&lt;6),"MODERADO",IF(AND(Y16&gt;=6),"SIGNIFICATIVO")))</f>
        <v>ACEPTABLE</v>
      </c>
      <c r="AA16" s="9">
        <v>0</v>
      </c>
      <c r="AB16" s="9">
        <v>1</v>
      </c>
      <c r="AC16" s="9">
        <v>0</v>
      </c>
      <c r="AD16" s="9">
        <v>0</v>
      </c>
      <c r="AE16" s="9">
        <v>0</v>
      </c>
      <c r="AF16" s="9">
        <v>1</v>
      </c>
    </row>
    <row r="17" spans="1:32" ht="61.2" x14ac:dyDescent="0.2">
      <c r="A17" s="134"/>
      <c r="B17" s="137"/>
      <c r="C17" s="20" t="s">
        <v>0</v>
      </c>
      <c r="D17" s="20" t="s">
        <v>169</v>
      </c>
      <c r="E17" s="40">
        <f t="shared" si="2"/>
        <v>0</v>
      </c>
      <c r="F17" s="40">
        <f t="shared" si="3"/>
        <v>1</v>
      </c>
      <c r="G17" s="40">
        <v>0</v>
      </c>
      <c r="H17" s="17" t="s">
        <v>63</v>
      </c>
      <c r="I17" s="17" t="s">
        <v>45</v>
      </c>
      <c r="J17" s="8" t="s">
        <v>25</v>
      </c>
      <c r="K17" s="6" t="s">
        <v>37</v>
      </c>
      <c r="L17" s="6" t="s">
        <v>98</v>
      </c>
      <c r="M17" s="6" t="s">
        <v>226</v>
      </c>
      <c r="N17" s="9">
        <v>52</v>
      </c>
      <c r="O17" s="15">
        <f t="shared" si="4"/>
        <v>0.20799999999999999</v>
      </c>
      <c r="P17" s="12" t="str">
        <f t="shared" si="5"/>
        <v>2</v>
      </c>
      <c r="Q17" s="9">
        <v>2</v>
      </c>
      <c r="R17" s="9">
        <v>1</v>
      </c>
      <c r="S17" s="9">
        <f t="shared" si="0"/>
        <v>1.7</v>
      </c>
      <c r="T17" s="12" t="str">
        <f t="shared" si="1"/>
        <v>BAJO</v>
      </c>
      <c r="U17" s="13" t="s">
        <v>94</v>
      </c>
      <c r="V17" s="9" t="s">
        <v>158</v>
      </c>
      <c r="W17" s="13" t="s">
        <v>84</v>
      </c>
      <c r="X17" s="9">
        <v>1</v>
      </c>
      <c r="Y17" s="9">
        <f t="shared" si="6"/>
        <v>1.7</v>
      </c>
      <c r="Z17" s="18" t="str">
        <f t="shared" si="7"/>
        <v>ACEPTABLE</v>
      </c>
      <c r="AA17" s="9">
        <v>1</v>
      </c>
      <c r="AB17" s="9">
        <v>1</v>
      </c>
      <c r="AC17" s="9">
        <v>1</v>
      </c>
      <c r="AD17" s="9">
        <v>1</v>
      </c>
      <c r="AE17" s="9">
        <v>1</v>
      </c>
      <c r="AF17" s="9">
        <v>1</v>
      </c>
    </row>
    <row r="18" spans="1:32" ht="61.2" x14ac:dyDescent="0.2">
      <c r="A18" s="134"/>
      <c r="B18" s="137"/>
      <c r="C18" s="20" t="s">
        <v>0</v>
      </c>
      <c r="D18" s="20" t="s">
        <v>169</v>
      </c>
      <c r="E18" s="40">
        <f t="shared" si="2"/>
        <v>1</v>
      </c>
      <c r="F18" s="40">
        <f t="shared" si="3"/>
        <v>0</v>
      </c>
      <c r="G18" s="40">
        <v>0</v>
      </c>
      <c r="H18" s="17" t="s">
        <v>63</v>
      </c>
      <c r="I18" s="17" t="s">
        <v>45</v>
      </c>
      <c r="J18" s="8" t="s">
        <v>25</v>
      </c>
      <c r="K18" s="6" t="s">
        <v>129</v>
      </c>
      <c r="L18" s="6" t="s">
        <v>106</v>
      </c>
      <c r="M18" s="6" t="s">
        <v>226</v>
      </c>
      <c r="N18" s="9">
        <v>250</v>
      </c>
      <c r="O18" s="15">
        <f t="shared" si="4"/>
        <v>1</v>
      </c>
      <c r="P18" s="12" t="str">
        <f t="shared" si="5"/>
        <v>3</v>
      </c>
      <c r="Q18" s="9">
        <v>2</v>
      </c>
      <c r="R18" s="9">
        <v>1</v>
      </c>
      <c r="S18" s="9">
        <f t="shared" si="0"/>
        <v>1.9000000000000001</v>
      </c>
      <c r="T18" s="12" t="str">
        <f t="shared" si="1"/>
        <v>BAJO</v>
      </c>
      <c r="U18" s="13" t="s">
        <v>59</v>
      </c>
      <c r="V18" s="9" t="s">
        <v>158</v>
      </c>
      <c r="W18" s="13" t="s">
        <v>79</v>
      </c>
      <c r="X18" s="9">
        <v>1</v>
      </c>
      <c r="Y18" s="9">
        <f t="shared" si="6"/>
        <v>1.9000000000000001</v>
      </c>
      <c r="Z18" s="18" t="str">
        <f t="shared" si="7"/>
        <v>ACEPTABLE</v>
      </c>
      <c r="AA18" s="9">
        <v>0</v>
      </c>
      <c r="AB18" s="9">
        <v>1</v>
      </c>
      <c r="AC18" s="9">
        <v>0</v>
      </c>
      <c r="AD18" s="9">
        <v>0</v>
      </c>
      <c r="AE18" s="9">
        <v>1</v>
      </c>
      <c r="AF18" s="9">
        <v>1</v>
      </c>
    </row>
    <row r="19" spans="1:32" ht="60.6" x14ac:dyDescent="0.2">
      <c r="A19" s="134"/>
      <c r="B19" s="137"/>
      <c r="C19" s="20" t="s">
        <v>0</v>
      </c>
      <c r="D19" s="20" t="s">
        <v>169</v>
      </c>
      <c r="E19" s="40">
        <f t="shared" si="2"/>
        <v>1</v>
      </c>
      <c r="F19" s="40">
        <f t="shared" si="3"/>
        <v>0</v>
      </c>
      <c r="G19" s="40">
        <v>0</v>
      </c>
      <c r="H19" s="17" t="s">
        <v>63</v>
      </c>
      <c r="I19" s="17" t="s">
        <v>63</v>
      </c>
      <c r="J19" s="8" t="s">
        <v>25</v>
      </c>
      <c r="K19" s="6" t="s">
        <v>66</v>
      </c>
      <c r="L19" s="6" t="s">
        <v>67</v>
      </c>
      <c r="M19" s="6" t="s">
        <v>226</v>
      </c>
      <c r="N19" s="9">
        <v>250</v>
      </c>
      <c r="O19" s="15">
        <f t="shared" si="4"/>
        <v>1</v>
      </c>
      <c r="P19" s="12" t="str">
        <f t="shared" si="5"/>
        <v>3</v>
      </c>
      <c r="Q19" s="9">
        <v>1</v>
      </c>
      <c r="R19" s="9">
        <v>1</v>
      </c>
      <c r="S19" s="9">
        <f t="shared" si="0"/>
        <v>1.4000000000000001</v>
      </c>
      <c r="T19" s="12" t="str">
        <f t="shared" si="1"/>
        <v>BAJO</v>
      </c>
      <c r="U19" s="13" t="s">
        <v>68</v>
      </c>
      <c r="V19" s="9" t="s">
        <v>158</v>
      </c>
      <c r="W19" s="13" t="s">
        <v>84</v>
      </c>
      <c r="X19" s="9">
        <v>1</v>
      </c>
      <c r="Y19" s="9">
        <f t="shared" si="6"/>
        <v>1.4000000000000001</v>
      </c>
      <c r="Z19" s="18" t="str">
        <f t="shared" si="7"/>
        <v>ACEPTABLE</v>
      </c>
      <c r="AA19" s="9">
        <v>0</v>
      </c>
      <c r="AB19" s="9">
        <v>1</v>
      </c>
      <c r="AC19" s="9">
        <v>0</v>
      </c>
      <c r="AD19" s="9">
        <v>0</v>
      </c>
      <c r="AE19" s="9">
        <v>0</v>
      </c>
      <c r="AF19" s="9">
        <v>0</v>
      </c>
    </row>
    <row r="20" spans="1:32" ht="122.4" customHeight="1" x14ac:dyDescent="0.2">
      <c r="A20" s="134"/>
      <c r="B20" s="137"/>
      <c r="C20" s="20" t="s">
        <v>0</v>
      </c>
      <c r="D20" s="20" t="s">
        <v>153</v>
      </c>
      <c r="E20" s="40">
        <f t="shared" si="2"/>
        <v>1</v>
      </c>
      <c r="F20" s="40">
        <f t="shared" si="3"/>
        <v>0</v>
      </c>
      <c r="G20" s="40">
        <v>0</v>
      </c>
      <c r="H20" s="17" t="s">
        <v>244</v>
      </c>
      <c r="I20" s="17" t="s">
        <v>245</v>
      </c>
      <c r="J20" s="8" t="s">
        <v>25</v>
      </c>
      <c r="K20" s="6" t="s">
        <v>66</v>
      </c>
      <c r="L20" s="6" t="s">
        <v>243</v>
      </c>
      <c r="M20" s="6" t="s">
        <v>236</v>
      </c>
      <c r="N20" s="9">
        <v>250</v>
      </c>
      <c r="O20" s="15">
        <f>+N20/250</f>
        <v>1</v>
      </c>
      <c r="P20" s="12" t="str">
        <f>IF(O20&lt;=0.15,"1",IF(AND(O20&gt;0.15,O20&lt;0.3),"2",IF(AND(O20&gt;=0.3),"3")))</f>
        <v>3</v>
      </c>
      <c r="Q20" s="9">
        <v>1</v>
      </c>
      <c r="R20" s="9">
        <v>2</v>
      </c>
      <c r="S20" s="9">
        <f t="shared" si="0"/>
        <v>1.7000000000000002</v>
      </c>
      <c r="T20" s="12" t="str">
        <f t="shared" si="1"/>
        <v>BAJO</v>
      </c>
      <c r="U20" s="13" t="s">
        <v>68</v>
      </c>
      <c r="V20" s="9" t="s">
        <v>158</v>
      </c>
      <c r="W20" s="13" t="s">
        <v>84</v>
      </c>
      <c r="X20" s="9">
        <v>1</v>
      </c>
      <c r="Y20" s="9">
        <f t="shared" si="6"/>
        <v>1.7000000000000002</v>
      </c>
      <c r="Z20" s="18" t="str">
        <f t="shared" si="7"/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0</v>
      </c>
      <c r="AF20" s="9">
        <v>0</v>
      </c>
    </row>
    <row r="21" spans="1:32" ht="60.6" x14ac:dyDescent="0.2">
      <c r="A21" s="134"/>
      <c r="B21" s="137"/>
      <c r="C21" s="20" t="s">
        <v>0</v>
      </c>
      <c r="D21" s="20" t="s">
        <v>249</v>
      </c>
      <c r="E21" s="40">
        <f t="shared" si="2"/>
        <v>0</v>
      </c>
      <c r="F21" s="40">
        <f t="shared" si="3"/>
        <v>1</v>
      </c>
      <c r="G21" s="40">
        <v>0</v>
      </c>
      <c r="H21" s="17" t="s">
        <v>248</v>
      </c>
      <c r="I21" s="17" t="s">
        <v>250</v>
      </c>
      <c r="J21" s="8" t="s">
        <v>25</v>
      </c>
      <c r="K21" s="6" t="s">
        <v>246</v>
      </c>
      <c r="L21" s="6" t="s">
        <v>250</v>
      </c>
      <c r="M21" s="6" t="s">
        <v>236</v>
      </c>
      <c r="N21" s="9">
        <v>5</v>
      </c>
      <c r="O21" s="15">
        <f>+N21/250</f>
        <v>0.02</v>
      </c>
      <c r="P21" s="12" t="str">
        <f>IF(O21&lt;=0.15,"1",IF(AND(O21&gt;0.15,O21&lt;0.3),"2",IF(AND(O21&gt;=0.3),"3")))</f>
        <v>1</v>
      </c>
      <c r="Q21" s="9">
        <v>2</v>
      </c>
      <c r="R21" s="9">
        <v>3</v>
      </c>
      <c r="S21" s="9">
        <f t="shared" si="0"/>
        <v>2.0999999999999996</v>
      </c>
      <c r="T21" s="12" t="str">
        <f t="shared" si="1"/>
        <v>MEDIO</v>
      </c>
      <c r="U21" s="13" t="s">
        <v>68</v>
      </c>
      <c r="V21" s="9" t="s">
        <v>158</v>
      </c>
      <c r="W21" s="13" t="s">
        <v>84</v>
      </c>
      <c r="X21" s="9">
        <v>1</v>
      </c>
      <c r="Y21" s="9">
        <f t="shared" si="6"/>
        <v>2.0999999999999996</v>
      </c>
      <c r="Z21" s="18" t="str">
        <f t="shared" si="7"/>
        <v>ACEPTABLE</v>
      </c>
      <c r="AA21" s="9">
        <v>0</v>
      </c>
      <c r="AB21" s="9">
        <v>1</v>
      </c>
      <c r="AC21" s="9">
        <v>0</v>
      </c>
      <c r="AD21" s="9">
        <v>0</v>
      </c>
      <c r="AE21" s="9">
        <v>0</v>
      </c>
      <c r="AF21" s="9">
        <v>0</v>
      </c>
    </row>
    <row r="22" spans="1:32" ht="60.6" x14ac:dyDescent="0.2">
      <c r="A22" s="134"/>
      <c r="B22" s="137"/>
      <c r="C22" s="20" t="s">
        <v>0</v>
      </c>
      <c r="D22" s="20" t="s">
        <v>249</v>
      </c>
      <c r="E22" s="40">
        <f t="shared" si="2"/>
        <v>0</v>
      </c>
      <c r="F22" s="40">
        <f t="shared" si="3"/>
        <v>1</v>
      </c>
      <c r="G22" s="40">
        <v>0</v>
      </c>
      <c r="H22" s="17" t="s">
        <v>251</v>
      </c>
      <c r="I22" s="17" t="s">
        <v>250</v>
      </c>
      <c r="J22" s="8" t="s">
        <v>25</v>
      </c>
      <c r="K22" s="6" t="s">
        <v>246</v>
      </c>
      <c r="L22" s="6" t="s">
        <v>250</v>
      </c>
      <c r="M22" s="6" t="s">
        <v>236</v>
      </c>
      <c r="N22" s="9">
        <v>104</v>
      </c>
      <c r="O22" s="15">
        <f>+N22/250</f>
        <v>0.41599999999999998</v>
      </c>
      <c r="P22" s="12" t="str">
        <f>IF(O22&lt;=0.15,"1",IF(AND(O22&gt;0.15,O22&lt;0.3),"2",IF(AND(O22&gt;=0.3),"3")))</f>
        <v>3</v>
      </c>
      <c r="Q22" s="9">
        <v>2</v>
      </c>
      <c r="R22" s="9">
        <v>2</v>
      </c>
      <c r="S22" s="9">
        <f t="shared" si="0"/>
        <v>2.2000000000000002</v>
      </c>
      <c r="T22" s="12" t="str">
        <f t="shared" si="1"/>
        <v>MEDIO</v>
      </c>
      <c r="U22" s="13" t="s">
        <v>68</v>
      </c>
      <c r="V22" s="9" t="s">
        <v>158</v>
      </c>
      <c r="W22" s="13" t="s">
        <v>84</v>
      </c>
      <c r="X22" s="9">
        <v>1</v>
      </c>
      <c r="Y22" s="9">
        <f t="shared" si="6"/>
        <v>2.2000000000000002</v>
      </c>
      <c r="Z22" s="18" t="str">
        <f t="shared" si="7"/>
        <v>ACEPTABLE</v>
      </c>
      <c r="AA22" s="9">
        <v>0</v>
      </c>
      <c r="AB22" s="9">
        <v>1</v>
      </c>
      <c r="AC22" s="9">
        <v>0</v>
      </c>
      <c r="AD22" s="9">
        <v>0</v>
      </c>
      <c r="AE22" s="9">
        <v>0</v>
      </c>
      <c r="AF22" s="9">
        <v>0</v>
      </c>
    </row>
    <row r="23" spans="1:32" ht="61.2" x14ac:dyDescent="0.2">
      <c r="A23" s="134"/>
      <c r="B23" s="137"/>
      <c r="C23" s="20" t="s">
        <v>0</v>
      </c>
      <c r="D23" s="20" t="s">
        <v>249</v>
      </c>
      <c r="E23" s="40">
        <f t="shared" si="2"/>
        <v>0</v>
      </c>
      <c r="F23" s="40">
        <f t="shared" si="3"/>
        <v>1</v>
      </c>
      <c r="G23" s="40">
        <v>0</v>
      </c>
      <c r="H23" s="17" t="s">
        <v>252</v>
      </c>
      <c r="I23" s="17" t="s">
        <v>247</v>
      </c>
      <c r="J23" s="8" t="s">
        <v>25</v>
      </c>
      <c r="K23" s="6" t="s">
        <v>263</v>
      </c>
      <c r="L23" s="6" t="s">
        <v>271</v>
      </c>
      <c r="M23" s="6" t="s">
        <v>236</v>
      </c>
      <c r="N23" s="9">
        <v>1</v>
      </c>
      <c r="O23" s="15">
        <f t="shared" ref="O23:O25" si="8">+N23/250</f>
        <v>4.0000000000000001E-3</v>
      </c>
      <c r="P23" s="12" t="str">
        <f t="shared" ref="P23:P25" si="9">IF(O23&lt;=0.15,"1",IF(AND(O23&gt;0.15,O23&lt;0.3),"2",IF(AND(O23&gt;=0.3),"3")))</f>
        <v>1</v>
      </c>
      <c r="Q23" s="9">
        <v>2</v>
      </c>
      <c r="R23" s="9">
        <v>2</v>
      </c>
      <c r="S23" s="9">
        <f t="shared" si="0"/>
        <v>1.7999999999999998</v>
      </c>
      <c r="T23" s="12" t="str">
        <f t="shared" si="1"/>
        <v>BAJO</v>
      </c>
      <c r="U23" s="13" t="s">
        <v>68</v>
      </c>
      <c r="V23" s="9" t="s">
        <v>158</v>
      </c>
      <c r="W23" s="13" t="s">
        <v>84</v>
      </c>
      <c r="X23" s="9">
        <v>1</v>
      </c>
      <c r="Y23" s="9">
        <f t="shared" si="6"/>
        <v>1.7999999999999998</v>
      </c>
      <c r="Z23" s="18" t="str">
        <f t="shared" si="7"/>
        <v>ACEPTABLE</v>
      </c>
      <c r="AA23" s="9">
        <v>0</v>
      </c>
      <c r="AB23" s="9">
        <v>1</v>
      </c>
      <c r="AC23" s="9">
        <v>0</v>
      </c>
      <c r="AD23" s="9">
        <v>0</v>
      </c>
      <c r="AE23" s="9">
        <v>0</v>
      </c>
      <c r="AF23" s="9">
        <v>0</v>
      </c>
    </row>
    <row r="24" spans="1:32" ht="60.6" x14ac:dyDescent="0.2">
      <c r="A24" s="134"/>
      <c r="B24" s="137"/>
      <c r="C24" s="20" t="s">
        <v>0</v>
      </c>
      <c r="D24" s="20" t="s">
        <v>249</v>
      </c>
      <c r="E24" s="40">
        <f t="shared" si="2"/>
        <v>1</v>
      </c>
      <c r="F24" s="40">
        <f t="shared" si="3"/>
        <v>0</v>
      </c>
      <c r="G24" s="40">
        <v>0</v>
      </c>
      <c r="H24" s="17" t="s">
        <v>256</v>
      </c>
      <c r="I24" s="17" t="s">
        <v>247</v>
      </c>
      <c r="J24" s="8" t="s">
        <v>25</v>
      </c>
      <c r="K24" s="6" t="s">
        <v>267</v>
      </c>
      <c r="L24" s="6" t="s">
        <v>271</v>
      </c>
      <c r="M24" s="6" t="s">
        <v>236</v>
      </c>
      <c r="N24" s="9">
        <v>250</v>
      </c>
      <c r="O24" s="15">
        <f t="shared" si="8"/>
        <v>1</v>
      </c>
      <c r="P24" s="12" t="str">
        <f t="shared" si="9"/>
        <v>3</v>
      </c>
      <c r="Q24" s="9">
        <v>2</v>
      </c>
      <c r="R24" s="9">
        <v>2</v>
      </c>
      <c r="S24" s="9">
        <f t="shared" si="0"/>
        <v>2.2000000000000002</v>
      </c>
      <c r="T24" s="12" t="str">
        <f t="shared" si="1"/>
        <v>MEDIO</v>
      </c>
      <c r="U24" s="13" t="s">
        <v>68</v>
      </c>
      <c r="V24" s="9" t="s">
        <v>158</v>
      </c>
      <c r="W24" s="13" t="s">
        <v>84</v>
      </c>
      <c r="X24" s="9">
        <v>1</v>
      </c>
      <c r="Y24" s="9">
        <f t="shared" si="6"/>
        <v>2.2000000000000002</v>
      </c>
      <c r="Z24" s="18" t="str">
        <f t="shared" si="7"/>
        <v>ACEPTABLE</v>
      </c>
      <c r="AA24" s="9">
        <v>0</v>
      </c>
      <c r="AB24" s="9">
        <v>1</v>
      </c>
      <c r="AC24" s="9">
        <v>0</v>
      </c>
      <c r="AD24" s="9">
        <v>0</v>
      </c>
      <c r="AE24" s="9">
        <v>0</v>
      </c>
      <c r="AF24" s="9">
        <v>0</v>
      </c>
    </row>
    <row r="25" spans="1:32" ht="61.2" x14ac:dyDescent="0.2">
      <c r="A25" s="134"/>
      <c r="B25" s="137"/>
      <c r="C25" s="20" t="s">
        <v>0</v>
      </c>
      <c r="D25" s="20" t="s">
        <v>249</v>
      </c>
      <c r="E25" s="40">
        <f t="shared" si="2"/>
        <v>0</v>
      </c>
      <c r="F25" s="40">
        <f t="shared" si="3"/>
        <v>1</v>
      </c>
      <c r="G25" s="40">
        <v>0</v>
      </c>
      <c r="H25" s="17" t="s">
        <v>258</v>
      </c>
      <c r="I25" s="17" t="s">
        <v>261</v>
      </c>
      <c r="J25" s="8" t="s">
        <v>25</v>
      </c>
      <c r="K25" s="6" t="s">
        <v>269</v>
      </c>
      <c r="L25" s="6" t="s">
        <v>271</v>
      </c>
      <c r="M25" s="6" t="s">
        <v>236</v>
      </c>
      <c r="N25" s="9">
        <v>1</v>
      </c>
      <c r="O25" s="15">
        <f t="shared" si="8"/>
        <v>4.0000000000000001E-3</v>
      </c>
      <c r="P25" s="12" t="str">
        <f t="shared" si="9"/>
        <v>1</v>
      </c>
      <c r="Q25" s="9">
        <v>2</v>
      </c>
      <c r="R25" s="9">
        <v>2</v>
      </c>
      <c r="S25" s="9">
        <f t="shared" si="0"/>
        <v>1.7999999999999998</v>
      </c>
      <c r="T25" s="12" t="str">
        <f t="shared" si="1"/>
        <v>BAJO</v>
      </c>
      <c r="U25" s="13" t="s">
        <v>68</v>
      </c>
      <c r="V25" s="9" t="s">
        <v>158</v>
      </c>
      <c r="W25" s="13" t="s">
        <v>84</v>
      </c>
      <c r="X25" s="9">
        <v>1</v>
      </c>
      <c r="Y25" s="9">
        <f t="shared" si="6"/>
        <v>1.7999999999999998</v>
      </c>
      <c r="Z25" s="18" t="str">
        <f t="shared" si="7"/>
        <v>ACEPTABLE</v>
      </c>
      <c r="AA25" s="9">
        <v>0</v>
      </c>
      <c r="AB25" s="9">
        <v>1</v>
      </c>
      <c r="AC25" s="9">
        <v>0</v>
      </c>
      <c r="AD25" s="9">
        <v>0</v>
      </c>
      <c r="AE25" s="9">
        <v>0</v>
      </c>
      <c r="AF25" s="9">
        <v>0</v>
      </c>
    </row>
  </sheetData>
  <mergeCells count="48">
    <mergeCell ref="A9:A25"/>
    <mergeCell ref="B9:B25"/>
    <mergeCell ref="AA1:AC1"/>
    <mergeCell ref="U6:Y6"/>
    <mergeCell ref="Z6:Z8"/>
    <mergeCell ref="U5:Z5"/>
    <mergeCell ref="A1:A3"/>
    <mergeCell ref="A5:G5"/>
    <mergeCell ref="H7:H8"/>
    <mergeCell ref="I7:I8"/>
    <mergeCell ref="J7:K7"/>
    <mergeCell ref="A6:A8"/>
    <mergeCell ref="B6:B8"/>
    <mergeCell ref="C6:C8"/>
    <mergeCell ref="D6:D8"/>
    <mergeCell ref="S7:S8"/>
    <mergeCell ref="AF7:AF8"/>
    <mergeCell ref="W7:W8"/>
    <mergeCell ref="X7:X8"/>
    <mergeCell ref="Y7:Y8"/>
    <mergeCell ref="AD1:AF1"/>
    <mergeCell ref="B2:Z3"/>
    <mergeCell ref="AA2:AC2"/>
    <mergeCell ref="AD2:AF2"/>
    <mergeCell ref="AA3:AC3"/>
    <mergeCell ref="AD3:AF3"/>
    <mergeCell ref="B1:Z1"/>
    <mergeCell ref="E7:E8"/>
    <mergeCell ref="F7:F8"/>
    <mergeCell ref="E6:G6"/>
    <mergeCell ref="G7:G8"/>
    <mergeCell ref="AD7:AD8"/>
    <mergeCell ref="AA5:AF6"/>
    <mergeCell ref="L7:L8"/>
    <mergeCell ref="N7:P7"/>
    <mergeCell ref="Q7:Q8"/>
    <mergeCell ref="H5:T5"/>
    <mergeCell ref="H6:I6"/>
    <mergeCell ref="R7:R8"/>
    <mergeCell ref="J6:M6"/>
    <mergeCell ref="M7:M8"/>
    <mergeCell ref="AA7:AA8"/>
    <mergeCell ref="AB7:AB8"/>
    <mergeCell ref="AC7:AC8"/>
    <mergeCell ref="N6:T6"/>
    <mergeCell ref="T7:T8"/>
    <mergeCell ref="U7:V7"/>
    <mergeCell ref="AE7:AE8"/>
  </mergeCells>
  <conditionalFormatting sqref="T9:T25">
    <cfRule type="cellIs" dxfId="95" priority="8" stopIfTrue="1" operator="equal">
      <formula>"ALTO"</formula>
    </cfRule>
    <cfRule type="cellIs" dxfId="94" priority="9" stopIfTrue="1" operator="equal">
      <formula>"MEDIO"</formula>
    </cfRule>
    <cfRule type="cellIs" dxfId="93" priority="10" stopIfTrue="1" operator="equal">
      <formula>"BAJO"</formula>
    </cfRule>
  </conditionalFormatting>
  <conditionalFormatting sqref="P9:P25">
    <cfRule type="cellIs" dxfId="92" priority="4" operator="greaterThan">
      <formula>0</formula>
    </cfRule>
    <cfRule type="cellIs" dxfId="91" priority="5" stopIfTrue="1" operator="equal">
      <formula>"ALTO"</formula>
    </cfRule>
    <cfRule type="cellIs" dxfId="90" priority="6" stopIfTrue="1" operator="equal">
      <formula>"MEDIO"</formula>
    </cfRule>
    <cfRule type="cellIs" dxfId="89" priority="7" stopIfTrue="1" operator="equal">
      <formula>"BAJO"</formula>
    </cfRule>
  </conditionalFormatting>
  <conditionalFormatting sqref="Z9:Z25">
    <cfRule type="cellIs" dxfId="88" priority="1" stopIfTrue="1" operator="equal">
      <formula>"SIGNIFICATIVO"</formula>
    </cfRule>
    <cfRule type="cellIs" dxfId="87" priority="2" stopIfTrue="1" operator="equal">
      <formula>"MODERADO"</formula>
    </cfRule>
    <cfRule type="cellIs" dxfId="86" priority="3" stopIfTrue="1" operator="equal">
      <formula>"ACEPTABLE"</formula>
    </cfRule>
  </conditionalFormatting>
  <pageMargins left="0.7" right="0.7" top="0.75" bottom="0.75" header="0.3" footer="0.3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ECV!$B$4:$B$8</xm:f>
          </x14:formula1>
          <xm:sqref>M1:M1048576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25"/>
  <sheetViews>
    <sheetView topLeftCell="A21" workbookViewId="0">
      <selection activeCell="H9" sqref="H9:H25"/>
    </sheetView>
  </sheetViews>
  <sheetFormatPr baseColWidth="10" defaultColWidth="11.44140625" defaultRowHeight="10.199999999999999" x14ac:dyDescent="0.2"/>
  <cols>
    <col min="1" max="1" width="22.44140625" style="1" customWidth="1"/>
    <col min="2" max="2" width="24.88671875" style="1" customWidth="1"/>
    <col min="3" max="3" width="16.33203125" style="1" bestFit="1" customWidth="1"/>
    <col min="4" max="4" width="32.5546875" style="1" customWidth="1"/>
    <col min="5" max="5" width="4.109375" style="2" bestFit="1" customWidth="1"/>
    <col min="6" max="6" width="5.109375" style="2" bestFit="1" customWidth="1"/>
    <col min="7" max="7" width="4.44140625" style="2" customWidth="1"/>
    <col min="8" max="8" width="24.5546875" style="1" customWidth="1"/>
    <col min="9" max="9" width="31.44140625" style="1" customWidth="1"/>
    <col min="10" max="11" width="24.6640625" style="1" customWidth="1"/>
    <col min="12" max="13" width="16.33203125" style="1" customWidth="1"/>
    <col min="14" max="16" width="13.6640625" style="1" customWidth="1"/>
    <col min="17" max="18" width="20" style="1" customWidth="1"/>
    <col min="19" max="19" width="21.109375" style="1" customWidth="1"/>
    <col min="20" max="21" width="15.6640625" style="1" customWidth="1"/>
    <col min="22" max="22" width="16.6640625" style="1" customWidth="1"/>
    <col min="23" max="23" width="14.109375" style="1" customWidth="1"/>
    <col min="24" max="25" width="6.6640625" style="1" customWidth="1"/>
    <col min="26" max="26" width="9" style="1" customWidth="1"/>
    <col min="27" max="28" width="6.6640625" style="1" customWidth="1"/>
    <col min="29" max="16384" width="11.44140625" style="1"/>
  </cols>
  <sheetData>
    <row r="1" spans="1:32" s="30" customFormat="1" ht="31.5" customHeight="1" x14ac:dyDescent="0.4">
      <c r="A1" s="122"/>
      <c r="B1" s="123" t="s">
        <v>19</v>
      </c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5"/>
      <c r="AA1" s="120" t="s">
        <v>15</v>
      </c>
      <c r="AB1" s="120"/>
      <c r="AC1" s="121"/>
      <c r="AD1" s="107" t="s">
        <v>139</v>
      </c>
      <c r="AE1" s="107"/>
      <c r="AF1" s="107"/>
    </row>
    <row r="2" spans="1:32" s="30" customFormat="1" ht="21.75" customHeight="1" x14ac:dyDescent="0.25">
      <c r="A2" s="122"/>
      <c r="B2" s="126" t="s">
        <v>16</v>
      </c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8"/>
      <c r="AA2" s="120" t="s">
        <v>87</v>
      </c>
      <c r="AB2" s="120"/>
      <c r="AC2" s="121"/>
      <c r="AD2" s="116">
        <v>1</v>
      </c>
      <c r="AE2" s="117"/>
      <c r="AF2" s="118"/>
    </row>
    <row r="3" spans="1:32" s="30" customFormat="1" ht="25.5" customHeight="1" x14ac:dyDescent="0.25">
      <c r="A3" s="122"/>
      <c r="B3" s="129"/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31"/>
      <c r="AA3" s="120" t="s">
        <v>17</v>
      </c>
      <c r="AB3" s="120"/>
      <c r="AC3" s="121"/>
      <c r="AD3" s="119" t="s">
        <v>18</v>
      </c>
      <c r="AE3" s="119"/>
      <c r="AF3" s="119"/>
    </row>
    <row r="4" spans="1:32" s="30" customFormat="1" ht="9" customHeight="1" x14ac:dyDescent="0.25"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4"/>
      <c r="P4" s="4"/>
      <c r="Q4" s="31"/>
      <c r="R4" s="32"/>
      <c r="S4" s="32"/>
    </row>
    <row r="5" spans="1:32" s="33" customFormat="1" ht="30" customHeight="1" x14ac:dyDescent="0.2">
      <c r="A5" s="99" t="s">
        <v>20</v>
      </c>
      <c r="B5" s="99"/>
      <c r="C5" s="99"/>
      <c r="D5" s="99"/>
      <c r="E5" s="99"/>
      <c r="F5" s="99"/>
      <c r="G5" s="99"/>
      <c r="H5" s="99" t="s">
        <v>14</v>
      </c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 t="s">
        <v>1</v>
      </c>
      <c r="V5" s="99"/>
      <c r="W5" s="99"/>
      <c r="X5" s="99"/>
      <c r="Y5" s="99"/>
      <c r="Z5" s="99"/>
      <c r="AA5" s="92" t="s">
        <v>198</v>
      </c>
      <c r="AB5" s="92"/>
      <c r="AC5" s="92"/>
      <c r="AD5" s="92"/>
      <c r="AE5" s="92"/>
      <c r="AF5" s="92"/>
    </row>
    <row r="6" spans="1:32" s="33" customFormat="1" ht="30" customHeight="1" x14ac:dyDescent="0.2">
      <c r="A6" s="92" t="s">
        <v>117</v>
      </c>
      <c r="B6" s="92" t="s">
        <v>118</v>
      </c>
      <c r="C6" s="92" t="s">
        <v>141</v>
      </c>
      <c r="D6" s="92" t="s">
        <v>9</v>
      </c>
      <c r="E6" s="92" t="s">
        <v>10</v>
      </c>
      <c r="F6" s="92"/>
      <c r="G6" s="92"/>
      <c r="H6" s="92" t="s">
        <v>179</v>
      </c>
      <c r="I6" s="92"/>
      <c r="J6" s="95" t="s">
        <v>180</v>
      </c>
      <c r="K6" s="96"/>
      <c r="L6" s="96"/>
      <c r="M6" s="97"/>
      <c r="N6" s="92" t="s">
        <v>181</v>
      </c>
      <c r="O6" s="92"/>
      <c r="P6" s="92"/>
      <c r="Q6" s="92"/>
      <c r="R6" s="92"/>
      <c r="S6" s="92"/>
      <c r="T6" s="92"/>
      <c r="U6" s="92" t="s">
        <v>182</v>
      </c>
      <c r="V6" s="92"/>
      <c r="W6" s="92"/>
      <c r="X6" s="92"/>
      <c r="Y6" s="92"/>
      <c r="Z6" s="92" t="s">
        <v>210</v>
      </c>
      <c r="AA6" s="92"/>
      <c r="AB6" s="92"/>
      <c r="AC6" s="92"/>
      <c r="AD6" s="92"/>
      <c r="AE6" s="92"/>
      <c r="AF6" s="92"/>
    </row>
    <row r="7" spans="1:32" s="33" customFormat="1" ht="29.25" customHeight="1" x14ac:dyDescent="0.2">
      <c r="A7" s="92"/>
      <c r="B7" s="92"/>
      <c r="C7" s="92"/>
      <c r="D7" s="92"/>
      <c r="E7" s="100" t="s">
        <v>25</v>
      </c>
      <c r="F7" s="100" t="s">
        <v>242</v>
      </c>
      <c r="G7" s="100" t="s">
        <v>2</v>
      </c>
      <c r="H7" s="92" t="s">
        <v>178</v>
      </c>
      <c r="I7" s="92" t="s">
        <v>183</v>
      </c>
      <c r="J7" s="93" t="s">
        <v>184</v>
      </c>
      <c r="K7" s="93"/>
      <c r="L7" s="93" t="s">
        <v>193</v>
      </c>
      <c r="M7" s="138" t="s">
        <v>224</v>
      </c>
      <c r="N7" s="92" t="s">
        <v>186</v>
      </c>
      <c r="O7" s="92"/>
      <c r="P7" s="92"/>
      <c r="Q7" s="92" t="s">
        <v>195</v>
      </c>
      <c r="R7" s="92" t="s">
        <v>215</v>
      </c>
      <c r="S7" s="92" t="s">
        <v>189</v>
      </c>
      <c r="T7" s="92" t="s">
        <v>190</v>
      </c>
      <c r="U7" s="92" t="s">
        <v>199</v>
      </c>
      <c r="V7" s="92"/>
      <c r="W7" s="92" t="s">
        <v>200</v>
      </c>
      <c r="X7" s="92" t="s">
        <v>208</v>
      </c>
      <c r="Y7" s="92" t="s">
        <v>209</v>
      </c>
      <c r="Z7" s="92"/>
      <c r="AA7" s="98" t="s">
        <v>3</v>
      </c>
      <c r="AB7" s="98" t="s">
        <v>4</v>
      </c>
      <c r="AC7" s="98" t="s">
        <v>5</v>
      </c>
      <c r="AD7" s="98" t="s">
        <v>6</v>
      </c>
      <c r="AE7" s="98" t="s">
        <v>21</v>
      </c>
      <c r="AF7" s="98" t="s">
        <v>7</v>
      </c>
    </row>
    <row r="8" spans="1:32" s="33" customFormat="1" ht="51.75" customHeight="1" x14ac:dyDescent="0.2">
      <c r="A8" s="92"/>
      <c r="B8" s="92"/>
      <c r="C8" s="92"/>
      <c r="D8" s="92"/>
      <c r="E8" s="100"/>
      <c r="F8" s="100"/>
      <c r="G8" s="100"/>
      <c r="H8" s="92"/>
      <c r="I8" s="92"/>
      <c r="J8" s="51" t="s">
        <v>46</v>
      </c>
      <c r="K8" s="52" t="s">
        <v>47</v>
      </c>
      <c r="L8" s="93"/>
      <c r="M8" s="139"/>
      <c r="N8" s="53" t="s">
        <v>74</v>
      </c>
      <c r="O8" s="53" t="s">
        <v>75</v>
      </c>
      <c r="P8" s="54" t="s">
        <v>76</v>
      </c>
      <c r="Q8" s="92"/>
      <c r="R8" s="92"/>
      <c r="S8" s="92"/>
      <c r="T8" s="92"/>
      <c r="U8" s="51" t="s">
        <v>30</v>
      </c>
      <c r="V8" s="51" t="s">
        <v>29</v>
      </c>
      <c r="W8" s="92"/>
      <c r="X8" s="92"/>
      <c r="Y8" s="92"/>
      <c r="Z8" s="92"/>
      <c r="AA8" s="98"/>
      <c r="AB8" s="98"/>
      <c r="AC8" s="98"/>
      <c r="AD8" s="98"/>
      <c r="AE8" s="98"/>
      <c r="AF8" s="98"/>
    </row>
    <row r="9" spans="1:32" ht="153" x14ac:dyDescent="0.2">
      <c r="A9" s="134" t="s">
        <v>133</v>
      </c>
      <c r="B9" s="137" t="s">
        <v>275</v>
      </c>
      <c r="C9" s="20" t="s">
        <v>0</v>
      </c>
      <c r="D9" s="20" t="s">
        <v>171</v>
      </c>
      <c r="E9" s="40">
        <f>IF(N9&gt;200,1,0)</f>
        <v>1</v>
      </c>
      <c r="F9" s="40">
        <f>IF(N9&lt;200,1,0)</f>
        <v>0</v>
      </c>
      <c r="G9" s="40">
        <v>0</v>
      </c>
      <c r="H9" s="17" t="s">
        <v>31</v>
      </c>
      <c r="I9" s="17" t="s">
        <v>42</v>
      </c>
      <c r="J9" s="8" t="s">
        <v>25</v>
      </c>
      <c r="K9" s="6" t="s">
        <v>35</v>
      </c>
      <c r="L9" s="6" t="s">
        <v>35</v>
      </c>
      <c r="M9" s="6" t="s">
        <v>239</v>
      </c>
      <c r="N9" s="9">
        <v>250</v>
      </c>
      <c r="O9" s="15">
        <f>+N9/250</f>
        <v>1</v>
      </c>
      <c r="P9" s="12" t="str">
        <f>IF(O9&lt;=0.15,"1",IF(AND(O9&gt;0.15,O9&lt;0.3),"2",IF(AND(O9&gt;=0.3),"3")))</f>
        <v>3</v>
      </c>
      <c r="Q9" s="9">
        <v>2</v>
      </c>
      <c r="R9" s="9">
        <v>1</v>
      </c>
      <c r="S9" s="9">
        <f t="shared" ref="S9:S25" si="0">+(P9*0.2)+(Q9*0.5)+(R9*0.3)</f>
        <v>1.9000000000000001</v>
      </c>
      <c r="T9" s="12" t="str">
        <f t="shared" ref="T9:T25" si="1">IF(S9&lt;=2,"BAJO",IF(AND(S9&gt;2,S9&lt;2.5),"MEDIO",IF(AND(S9&gt;=2.5),"ALTO")))</f>
        <v>BAJO</v>
      </c>
      <c r="U9" s="13" t="s">
        <v>53</v>
      </c>
      <c r="V9" s="9" t="s">
        <v>158</v>
      </c>
      <c r="W9" s="13" t="s">
        <v>54</v>
      </c>
      <c r="X9" s="9">
        <v>1</v>
      </c>
      <c r="Y9" s="9">
        <f>+X9*S9</f>
        <v>1.9000000000000001</v>
      </c>
      <c r="Z9" s="18" t="str">
        <f>IF(Y9&lt;=3,"ACEPTABLE",IF(AND(Y9&gt;3,Y9&lt;6),"MODERADO",IF(AND(Y9&gt;=6),"SIGNIFICATIVO")))</f>
        <v>ACEPTABLE</v>
      </c>
      <c r="AA9" s="9">
        <v>0</v>
      </c>
      <c r="AB9" s="9">
        <v>1</v>
      </c>
      <c r="AC9" s="9">
        <v>0</v>
      </c>
      <c r="AD9" s="9">
        <v>0</v>
      </c>
      <c r="AE9" s="9">
        <v>1</v>
      </c>
      <c r="AF9" s="9">
        <v>1</v>
      </c>
    </row>
    <row r="10" spans="1:32" ht="153" x14ac:dyDescent="0.2">
      <c r="A10" s="134"/>
      <c r="B10" s="137"/>
      <c r="C10" s="20" t="s">
        <v>0</v>
      </c>
      <c r="D10" s="20" t="s">
        <v>171</v>
      </c>
      <c r="E10" s="40">
        <f t="shared" ref="E10:E25" si="2">IF(N10&gt;200,1,0)</f>
        <v>0</v>
      </c>
      <c r="F10" s="40">
        <f t="shared" ref="F10:F25" si="3">IF(N10&lt;200,1,0)</f>
        <v>1</v>
      </c>
      <c r="G10" s="40">
        <v>0</v>
      </c>
      <c r="H10" s="17" t="s">
        <v>31</v>
      </c>
      <c r="I10" s="17" t="s">
        <v>42</v>
      </c>
      <c r="J10" s="8" t="s">
        <v>25</v>
      </c>
      <c r="K10" s="6" t="s">
        <v>43</v>
      </c>
      <c r="L10" s="6" t="s">
        <v>69</v>
      </c>
      <c r="M10" s="6" t="s">
        <v>239</v>
      </c>
      <c r="N10" s="9">
        <v>3</v>
      </c>
      <c r="O10" s="15">
        <f t="shared" ref="O10:O19" si="4">+N10/250</f>
        <v>1.2E-2</v>
      </c>
      <c r="P10" s="12" t="str">
        <f t="shared" ref="P10:P19" si="5">IF(O10&lt;=0.15,"1",IF(AND(O10&gt;0.15,O10&lt;0.3),"2",IF(AND(O10&gt;=0.3),"3")))</f>
        <v>1</v>
      </c>
      <c r="Q10" s="9">
        <v>2</v>
      </c>
      <c r="R10" s="9">
        <v>2</v>
      </c>
      <c r="S10" s="9">
        <f t="shared" si="0"/>
        <v>1.7999999999999998</v>
      </c>
      <c r="T10" s="12" t="str">
        <f t="shared" si="1"/>
        <v>BAJO</v>
      </c>
      <c r="U10" s="13" t="s">
        <v>92</v>
      </c>
      <c r="V10" s="9" t="s">
        <v>158</v>
      </c>
      <c r="W10" s="13" t="s">
        <v>55</v>
      </c>
      <c r="X10" s="9">
        <v>1</v>
      </c>
      <c r="Y10" s="9">
        <f t="shared" ref="Y10:Y25" si="6">+X10*S10</f>
        <v>1.7999999999999998</v>
      </c>
      <c r="Z10" s="18" t="str">
        <f t="shared" ref="Z10:Z25" si="7">IF(Y10&lt;=3,"ACEPTABLE",IF(AND(Y10&gt;3,Y10&lt;6),"MODERADO",IF(AND(Y10&gt;=6),"SIGNIFICATIVO")))</f>
        <v>ACEPTABLE</v>
      </c>
      <c r="AA10" s="9">
        <v>0</v>
      </c>
      <c r="AB10" s="9">
        <v>1</v>
      </c>
      <c r="AC10" s="9">
        <v>0</v>
      </c>
      <c r="AD10" s="9">
        <v>1</v>
      </c>
      <c r="AE10" s="9">
        <v>1</v>
      </c>
      <c r="AF10" s="9">
        <v>1</v>
      </c>
    </row>
    <row r="11" spans="1:32" ht="153" x14ac:dyDescent="0.2">
      <c r="A11" s="134"/>
      <c r="B11" s="137"/>
      <c r="C11" s="20" t="s">
        <v>0</v>
      </c>
      <c r="D11" s="20" t="s">
        <v>171</v>
      </c>
      <c r="E11" s="40">
        <f t="shared" si="2"/>
        <v>1</v>
      </c>
      <c r="F11" s="40">
        <f t="shared" si="3"/>
        <v>0</v>
      </c>
      <c r="G11" s="40">
        <v>0</v>
      </c>
      <c r="H11" s="17" t="s">
        <v>31</v>
      </c>
      <c r="I11" s="17" t="s">
        <v>41</v>
      </c>
      <c r="J11" s="8" t="s">
        <v>25</v>
      </c>
      <c r="K11" s="6" t="s">
        <v>99</v>
      </c>
      <c r="L11" s="6" t="s">
        <v>106</v>
      </c>
      <c r="M11" s="6" t="s">
        <v>225</v>
      </c>
      <c r="N11" s="9">
        <v>250</v>
      </c>
      <c r="O11" s="15">
        <f t="shared" si="4"/>
        <v>1</v>
      </c>
      <c r="P11" s="12" t="str">
        <f t="shared" si="5"/>
        <v>3</v>
      </c>
      <c r="Q11" s="9">
        <v>1</v>
      </c>
      <c r="R11" s="9">
        <v>1</v>
      </c>
      <c r="S11" s="9">
        <f t="shared" si="0"/>
        <v>1.4000000000000001</v>
      </c>
      <c r="T11" s="12" t="str">
        <f t="shared" si="1"/>
        <v>BAJO</v>
      </c>
      <c r="U11" s="13" t="s">
        <v>100</v>
      </c>
      <c r="V11" s="9" t="s">
        <v>158</v>
      </c>
      <c r="W11" s="13" t="s">
        <v>97</v>
      </c>
      <c r="X11" s="9">
        <v>2</v>
      </c>
      <c r="Y11" s="9">
        <f t="shared" si="6"/>
        <v>2.8000000000000003</v>
      </c>
      <c r="Z11" s="18" t="str">
        <f t="shared" si="7"/>
        <v>ACEPTABLE</v>
      </c>
      <c r="AA11" s="9">
        <v>0</v>
      </c>
      <c r="AB11" s="9">
        <v>1</v>
      </c>
      <c r="AC11" s="9">
        <v>1</v>
      </c>
      <c r="AD11" s="9">
        <v>1</v>
      </c>
      <c r="AE11" s="9">
        <v>1</v>
      </c>
      <c r="AF11" s="9">
        <v>1</v>
      </c>
    </row>
    <row r="12" spans="1:32" ht="153" x14ac:dyDescent="0.2">
      <c r="A12" s="134"/>
      <c r="B12" s="137"/>
      <c r="C12" s="20" t="s">
        <v>0</v>
      </c>
      <c r="D12" s="20" t="s">
        <v>171</v>
      </c>
      <c r="E12" s="40">
        <f t="shared" si="2"/>
        <v>1</v>
      </c>
      <c r="F12" s="40">
        <f t="shared" si="3"/>
        <v>0</v>
      </c>
      <c r="G12" s="40">
        <v>0</v>
      </c>
      <c r="H12" s="17" t="s">
        <v>33</v>
      </c>
      <c r="I12" s="17" t="s">
        <v>56</v>
      </c>
      <c r="J12" s="8" t="s">
        <v>25</v>
      </c>
      <c r="K12" s="6" t="s">
        <v>39</v>
      </c>
      <c r="L12" s="6" t="s">
        <v>49</v>
      </c>
      <c r="M12" s="6" t="s">
        <v>239</v>
      </c>
      <c r="N12" s="9">
        <v>250</v>
      </c>
      <c r="O12" s="15">
        <f t="shared" si="4"/>
        <v>1</v>
      </c>
      <c r="P12" s="12" t="str">
        <f t="shared" si="5"/>
        <v>3</v>
      </c>
      <c r="Q12" s="9">
        <v>1</v>
      </c>
      <c r="R12" s="9">
        <v>1</v>
      </c>
      <c r="S12" s="9">
        <f t="shared" si="0"/>
        <v>1.4000000000000001</v>
      </c>
      <c r="T12" s="12" t="str">
        <f t="shared" si="1"/>
        <v>BAJO</v>
      </c>
      <c r="U12" s="13" t="s">
        <v>22</v>
      </c>
      <c r="V12" s="9" t="s">
        <v>158</v>
      </c>
      <c r="W12" s="13" t="s">
        <v>86</v>
      </c>
      <c r="X12" s="9">
        <v>1</v>
      </c>
      <c r="Y12" s="9">
        <f t="shared" si="6"/>
        <v>1.4000000000000001</v>
      </c>
      <c r="Z12" s="18" t="str">
        <f t="shared" si="7"/>
        <v>ACEPTABLE</v>
      </c>
      <c r="AA12" s="9">
        <v>0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</row>
    <row r="13" spans="1:32" ht="153" x14ac:dyDescent="0.2">
      <c r="A13" s="134"/>
      <c r="B13" s="137"/>
      <c r="C13" s="20" t="s">
        <v>0</v>
      </c>
      <c r="D13" s="20" t="s">
        <v>171</v>
      </c>
      <c r="E13" s="40">
        <f t="shared" si="2"/>
        <v>0</v>
      </c>
      <c r="F13" s="40">
        <f t="shared" si="3"/>
        <v>1</v>
      </c>
      <c r="G13" s="40">
        <v>0</v>
      </c>
      <c r="H13" s="17" t="s">
        <v>33</v>
      </c>
      <c r="I13" s="17" t="s">
        <v>57</v>
      </c>
      <c r="J13" s="8" t="s">
        <v>25</v>
      </c>
      <c r="K13" s="6" t="s">
        <v>37</v>
      </c>
      <c r="L13" s="6" t="s">
        <v>48</v>
      </c>
      <c r="M13" s="6" t="s">
        <v>240</v>
      </c>
      <c r="N13" s="9">
        <v>12</v>
      </c>
      <c r="O13" s="15">
        <f t="shared" si="4"/>
        <v>4.8000000000000001E-2</v>
      </c>
      <c r="P13" s="12" t="str">
        <f t="shared" si="5"/>
        <v>1</v>
      </c>
      <c r="Q13" s="9">
        <v>2</v>
      </c>
      <c r="R13" s="9">
        <v>2</v>
      </c>
      <c r="S13" s="9">
        <f t="shared" si="0"/>
        <v>1.7999999999999998</v>
      </c>
      <c r="T13" s="12" t="str">
        <f t="shared" si="1"/>
        <v>BAJO</v>
      </c>
      <c r="U13" s="13" t="s">
        <v>93</v>
      </c>
      <c r="V13" s="9" t="s">
        <v>158</v>
      </c>
      <c r="W13" s="13" t="s">
        <v>54</v>
      </c>
      <c r="X13" s="9">
        <v>1</v>
      </c>
      <c r="Y13" s="9">
        <f t="shared" si="6"/>
        <v>1.7999999999999998</v>
      </c>
      <c r="Z13" s="18" t="str">
        <f t="shared" si="7"/>
        <v>ACEPTABLE</v>
      </c>
      <c r="AA13" s="9">
        <v>0</v>
      </c>
      <c r="AB13" s="9">
        <v>1</v>
      </c>
      <c r="AC13" s="9">
        <v>0</v>
      </c>
      <c r="AD13" s="9">
        <v>1</v>
      </c>
      <c r="AE13" s="9">
        <v>1</v>
      </c>
      <c r="AF13" s="9">
        <v>1</v>
      </c>
    </row>
    <row r="14" spans="1:32" ht="153" x14ac:dyDescent="0.2">
      <c r="A14" s="134"/>
      <c r="B14" s="137"/>
      <c r="C14" s="20" t="s">
        <v>0</v>
      </c>
      <c r="D14" s="20" t="s">
        <v>171</v>
      </c>
      <c r="E14" s="40">
        <f t="shared" si="2"/>
        <v>0</v>
      </c>
      <c r="F14" s="40">
        <f t="shared" si="3"/>
        <v>1</v>
      </c>
      <c r="G14" s="40">
        <v>0</v>
      </c>
      <c r="H14" s="17" t="s">
        <v>32</v>
      </c>
      <c r="I14" s="17" t="s">
        <v>58</v>
      </c>
      <c r="J14" s="8" t="s">
        <v>25</v>
      </c>
      <c r="K14" s="6" t="s">
        <v>37</v>
      </c>
      <c r="L14" s="6" t="s">
        <v>69</v>
      </c>
      <c r="M14" s="6" t="s">
        <v>226</v>
      </c>
      <c r="N14" s="9">
        <v>3</v>
      </c>
      <c r="O14" s="15">
        <f t="shared" si="4"/>
        <v>1.2E-2</v>
      </c>
      <c r="P14" s="12" t="str">
        <f t="shared" si="5"/>
        <v>1</v>
      </c>
      <c r="Q14" s="9">
        <v>2</v>
      </c>
      <c r="R14" s="9">
        <v>2</v>
      </c>
      <c r="S14" s="9">
        <f t="shared" si="0"/>
        <v>1.7999999999999998</v>
      </c>
      <c r="T14" s="12" t="str">
        <f t="shared" si="1"/>
        <v>BAJO</v>
      </c>
      <c r="U14" s="13" t="s">
        <v>92</v>
      </c>
      <c r="V14" s="9" t="s">
        <v>158</v>
      </c>
      <c r="W14" s="13" t="s">
        <v>55</v>
      </c>
      <c r="X14" s="9">
        <v>1</v>
      </c>
      <c r="Y14" s="9">
        <f t="shared" si="6"/>
        <v>1.7999999999999998</v>
      </c>
      <c r="Z14" s="18" t="str">
        <f t="shared" si="7"/>
        <v>ACEPTABLE</v>
      </c>
      <c r="AA14" s="9">
        <v>0</v>
      </c>
      <c r="AB14" s="9">
        <v>1</v>
      </c>
      <c r="AC14" s="9">
        <v>1</v>
      </c>
      <c r="AD14" s="9">
        <v>1</v>
      </c>
      <c r="AE14" s="9">
        <v>1</v>
      </c>
      <c r="AF14" s="9">
        <v>1</v>
      </c>
    </row>
    <row r="15" spans="1:32" ht="153" x14ac:dyDescent="0.2">
      <c r="A15" s="134"/>
      <c r="B15" s="137"/>
      <c r="C15" s="20" t="s">
        <v>0</v>
      </c>
      <c r="D15" s="20" t="s">
        <v>171</v>
      </c>
      <c r="E15" s="40">
        <f t="shared" si="2"/>
        <v>1</v>
      </c>
      <c r="F15" s="40">
        <f t="shared" si="3"/>
        <v>0</v>
      </c>
      <c r="G15" s="40">
        <v>0</v>
      </c>
      <c r="H15" s="17" t="s">
        <v>61</v>
      </c>
      <c r="I15" s="17" t="s">
        <v>62</v>
      </c>
      <c r="J15" s="8" t="s">
        <v>25</v>
      </c>
      <c r="K15" s="6" t="s">
        <v>129</v>
      </c>
      <c r="L15" s="6" t="s">
        <v>106</v>
      </c>
      <c r="M15" s="6" t="s">
        <v>226</v>
      </c>
      <c r="N15" s="9">
        <v>250</v>
      </c>
      <c r="O15" s="15">
        <f t="shared" si="4"/>
        <v>1</v>
      </c>
      <c r="P15" s="12" t="str">
        <f t="shared" si="5"/>
        <v>3</v>
      </c>
      <c r="Q15" s="9">
        <v>2</v>
      </c>
      <c r="R15" s="9">
        <v>1</v>
      </c>
      <c r="S15" s="9">
        <f t="shared" si="0"/>
        <v>1.9000000000000001</v>
      </c>
      <c r="T15" s="12" t="str">
        <f t="shared" si="1"/>
        <v>BAJO</v>
      </c>
      <c r="U15" s="13" t="s">
        <v>59</v>
      </c>
      <c r="V15" s="9" t="s">
        <v>158</v>
      </c>
      <c r="W15" s="13" t="s">
        <v>79</v>
      </c>
      <c r="X15" s="9">
        <v>1</v>
      </c>
      <c r="Y15" s="9">
        <f t="shared" si="6"/>
        <v>1.9000000000000001</v>
      </c>
      <c r="Z15" s="18" t="str">
        <f t="shared" si="7"/>
        <v>ACEPTABLE</v>
      </c>
      <c r="AA15" s="9">
        <v>0</v>
      </c>
      <c r="AB15" s="9">
        <v>1</v>
      </c>
      <c r="AC15" s="9">
        <v>0</v>
      </c>
      <c r="AD15" s="9">
        <v>0</v>
      </c>
      <c r="AE15" s="9">
        <v>1</v>
      </c>
      <c r="AF15" s="9">
        <v>1</v>
      </c>
    </row>
    <row r="16" spans="1:32" ht="153" x14ac:dyDescent="0.2">
      <c r="A16" s="134"/>
      <c r="B16" s="137"/>
      <c r="C16" s="20" t="s">
        <v>0</v>
      </c>
      <c r="D16" s="20" t="s">
        <v>171</v>
      </c>
      <c r="E16" s="40">
        <f t="shared" si="2"/>
        <v>1</v>
      </c>
      <c r="F16" s="40">
        <f t="shared" si="3"/>
        <v>0</v>
      </c>
      <c r="G16" s="40">
        <v>0</v>
      </c>
      <c r="H16" s="17" t="s">
        <v>61</v>
      </c>
      <c r="I16" s="17" t="s">
        <v>88</v>
      </c>
      <c r="J16" s="8" t="s">
        <v>25</v>
      </c>
      <c r="K16" s="6" t="s">
        <v>64</v>
      </c>
      <c r="L16" s="6" t="s">
        <v>65</v>
      </c>
      <c r="M16" s="6" t="s">
        <v>226</v>
      </c>
      <c r="N16" s="9">
        <v>250</v>
      </c>
      <c r="O16" s="15">
        <f t="shared" si="4"/>
        <v>1</v>
      </c>
      <c r="P16" s="12" t="str">
        <f t="shared" si="5"/>
        <v>3</v>
      </c>
      <c r="Q16" s="9">
        <v>1</v>
      </c>
      <c r="R16" s="9">
        <v>1</v>
      </c>
      <c r="S16" s="9">
        <f t="shared" si="0"/>
        <v>1.4000000000000001</v>
      </c>
      <c r="T16" s="12" t="str">
        <f t="shared" si="1"/>
        <v>BAJO</v>
      </c>
      <c r="U16" s="13" t="s">
        <v>89</v>
      </c>
      <c r="V16" s="9" t="s">
        <v>158</v>
      </c>
      <c r="W16" s="13" t="s">
        <v>84</v>
      </c>
      <c r="X16" s="9">
        <v>1</v>
      </c>
      <c r="Y16" s="9">
        <f t="shared" si="6"/>
        <v>1.4000000000000001</v>
      </c>
      <c r="Z16" s="18" t="str">
        <f>IF(Y16&lt;=2,"ACEPTABLE",IF(AND(Y16&gt;2,Y16&lt;6),"MODERADO",IF(AND(Y16&gt;=6),"SIGNIFICATIVO")))</f>
        <v>ACEPTABLE</v>
      </c>
      <c r="AA16" s="9">
        <v>0</v>
      </c>
      <c r="AB16" s="9">
        <v>1</v>
      </c>
      <c r="AC16" s="9">
        <v>0</v>
      </c>
      <c r="AD16" s="9">
        <v>0</v>
      </c>
      <c r="AE16" s="9">
        <v>0</v>
      </c>
      <c r="AF16" s="9">
        <v>1</v>
      </c>
    </row>
    <row r="17" spans="1:32" ht="153" x14ac:dyDescent="0.2">
      <c r="A17" s="134"/>
      <c r="B17" s="137"/>
      <c r="C17" s="20" t="s">
        <v>0</v>
      </c>
      <c r="D17" s="20" t="s">
        <v>171</v>
      </c>
      <c r="E17" s="40">
        <f t="shared" si="2"/>
        <v>0</v>
      </c>
      <c r="F17" s="40">
        <f t="shared" si="3"/>
        <v>1</v>
      </c>
      <c r="G17" s="40">
        <v>0</v>
      </c>
      <c r="H17" s="17" t="s">
        <v>63</v>
      </c>
      <c r="I17" s="17" t="s">
        <v>45</v>
      </c>
      <c r="J17" s="8" t="s">
        <v>25</v>
      </c>
      <c r="K17" s="6" t="s">
        <v>37</v>
      </c>
      <c r="L17" s="6" t="s">
        <v>98</v>
      </c>
      <c r="M17" s="6" t="s">
        <v>226</v>
      </c>
      <c r="N17" s="9">
        <v>52</v>
      </c>
      <c r="O17" s="15">
        <f t="shared" si="4"/>
        <v>0.20799999999999999</v>
      </c>
      <c r="P17" s="12" t="str">
        <f t="shared" si="5"/>
        <v>2</v>
      </c>
      <c r="Q17" s="9">
        <v>2</v>
      </c>
      <c r="R17" s="9">
        <v>1</v>
      </c>
      <c r="S17" s="9">
        <f t="shared" si="0"/>
        <v>1.7</v>
      </c>
      <c r="T17" s="12" t="str">
        <f t="shared" si="1"/>
        <v>BAJO</v>
      </c>
      <c r="U17" s="13" t="s">
        <v>94</v>
      </c>
      <c r="V17" s="9" t="s">
        <v>158</v>
      </c>
      <c r="W17" s="13" t="s">
        <v>84</v>
      </c>
      <c r="X17" s="9">
        <v>1</v>
      </c>
      <c r="Y17" s="9">
        <f t="shared" si="6"/>
        <v>1.7</v>
      </c>
      <c r="Z17" s="18" t="str">
        <f t="shared" si="7"/>
        <v>ACEPTABLE</v>
      </c>
      <c r="AA17" s="9">
        <v>1</v>
      </c>
      <c r="AB17" s="9">
        <v>1</v>
      </c>
      <c r="AC17" s="9">
        <v>1</v>
      </c>
      <c r="AD17" s="9">
        <v>1</v>
      </c>
      <c r="AE17" s="9">
        <v>1</v>
      </c>
      <c r="AF17" s="9">
        <v>1</v>
      </c>
    </row>
    <row r="18" spans="1:32" ht="153" x14ac:dyDescent="0.2">
      <c r="A18" s="134"/>
      <c r="B18" s="137"/>
      <c r="C18" s="20" t="s">
        <v>0</v>
      </c>
      <c r="D18" s="20" t="s">
        <v>171</v>
      </c>
      <c r="E18" s="40">
        <f t="shared" si="2"/>
        <v>1</v>
      </c>
      <c r="F18" s="40">
        <f t="shared" si="3"/>
        <v>0</v>
      </c>
      <c r="G18" s="40">
        <v>0</v>
      </c>
      <c r="H18" s="17" t="s">
        <v>63</v>
      </c>
      <c r="I18" s="17" t="s">
        <v>45</v>
      </c>
      <c r="J18" s="8" t="s">
        <v>25</v>
      </c>
      <c r="K18" s="6" t="s">
        <v>129</v>
      </c>
      <c r="L18" s="6" t="s">
        <v>106</v>
      </c>
      <c r="M18" s="6" t="s">
        <v>226</v>
      </c>
      <c r="N18" s="9">
        <v>250</v>
      </c>
      <c r="O18" s="15">
        <f t="shared" si="4"/>
        <v>1</v>
      </c>
      <c r="P18" s="12" t="str">
        <f t="shared" si="5"/>
        <v>3</v>
      </c>
      <c r="Q18" s="9">
        <v>2</v>
      </c>
      <c r="R18" s="9">
        <v>1</v>
      </c>
      <c r="S18" s="9">
        <f t="shared" si="0"/>
        <v>1.9000000000000001</v>
      </c>
      <c r="T18" s="12" t="str">
        <f t="shared" si="1"/>
        <v>BAJO</v>
      </c>
      <c r="U18" s="13" t="s">
        <v>59</v>
      </c>
      <c r="V18" s="9" t="s">
        <v>158</v>
      </c>
      <c r="W18" s="13" t="s">
        <v>79</v>
      </c>
      <c r="X18" s="9">
        <v>1</v>
      </c>
      <c r="Y18" s="9">
        <f t="shared" si="6"/>
        <v>1.9000000000000001</v>
      </c>
      <c r="Z18" s="18" t="str">
        <f t="shared" si="7"/>
        <v>ACEPTABLE</v>
      </c>
      <c r="AA18" s="9">
        <v>0</v>
      </c>
      <c r="AB18" s="9">
        <v>1</v>
      </c>
      <c r="AC18" s="9">
        <v>0</v>
      </c>
      <c r="AD18" s="9">
        <v>0</v>
      </c>
      <c r="AE18" s="9">
        <v>1</v>
      </c>
      <c r="AF18" s="9">
        <v>1</v>
      </c>
    </row>
    <row r="19" spans="1:32" ht="153" x14ac:dyDescent="0.2">
      <c r="A19" s="134"/>
      <c r="B19" s="137"/>
      <c r="C19" s="20" t="s">
        <v>0</v>
      </c>
      <c r="D19" s="20" t="s">
        <v>171</v>
      </c>
      <c r="E19" s="40">
        <f t="shared" si="2"/>
        <v>1</v>
      </c>
      <c r="F19" s="40">
        <f t="shared" si="3"/>
        <v>0</v>
      </c>
      <c r="G19" s="40">
        <v>0</v>
      </c>
      <c r="H19" s="17" t="s">
        <v>63</v>
      </c>
      <c r="I19" s="17" t="s">
        <v>63</v>
      </c>
      <c r="J19" s="8" t="s">
        <v>25</v>
      </c>
      <c r="K19" s="6" t="s">
        <v>66</v>
      </c>
      <c r="L19" s="6" t="s">
        <v>67</v>
      </c>
      <c r="M19" s="6" t="s">
        <v>226</v>
      </c>
      <c r="N19" s="9">
        <v>250</v>
      </c>
      <c r="O19" s="15">
        <f t="shared" si="4"/>
        <v>1</v>
      </c>
      <c r="P19" s="12" t="str">
        <f t="shared" si="5"/>
        <v>3</v>
      </c>
      <c r="Q19" s="9">
        <v>1</v>
      </c>
      <c r="R19" s="9">
        <v>1</v>
      </c>
      <c r="S19" s="9">
        <f t="shared" si="0"/>
        <v>1.4000000000000001</v>
      </c>
      <c r="T19" s="12" t="str">
        <f t="shared" si="1"/>
        <v>BAJO</v>
      </c>
      <c r="U19" s="13" t="s">
        <v>68</v>
      </c>
      <c r="V19" s="9" t="s">
        <v>158</v>
      </c>
      <c r="W19" s="13" t="s">
        <v>84</v>
      </c>
      <c r="X19" s="9">
        <v>1</v>
      </c>
      <c r="Y19" s="9">
        <f t="shared" si="6"/>
        <v>1.4000000000000001</v>
      </c>
      <c r="Z19" s="18" t="str">
        <f t="shared" si="7"/>
        <v>ACEPTABLE</v>
      </c>
      <c r="AA19" s="9">
        <v>0</v>
      </c>
      <c r="AB19" s="9">
        <v>1</v>
      </c>
      <c r="AC19" s="9">
        <v>0</v>
      </c>
      <c r="AD19" s="9">
        <v>0</v>
      </c>
      <c r="AE19" s="9">
        <v>0</v>
      </c>
      <c r="AF19" s="9">
        <v>0</v>
      </c>
    </row>
    <row r="20" spans="1:32" ht="122.4" customHeight="1" x14ac:dyDescent="0.2">
      <c r="A20" s="134"/>
      <c r="B20" s="137"/>
      <c r="C20" s="20" t="s">
        <v>0</v>
      </c>
      <c r="D20" s="20" t="s">
        <v>153</v>
      </c>
      <c r="E20" s="40">
        <f t="shared" si="2"/>
        <v>1</v>
      </c>
      <c r="F20" s="40">
        <f t="shared" si="3"/>
        <v>0</v>
      </c>
      <c r="G20" s="40">
        <v>0</v>
      </c>
      <c r="H20" s="17" t="s">
        <v>244</v>
      </c>
      <c r="I20" s="17" t="s">
        <v>245</v>
      </c>
      <c r="J20" s="8" t="s">
        <v>25</v>
      </c>
      <c r="K20" s="6" t="s">
        <v>66</v>
      </c>
      <c r="L20" s="6" t="s">
        <v>243</v>
      </c>
      <c r="M20" s="6" t="s">
        <v>236</v>
      </c>
      <c r="N20" s="9">
        <v>250</v>
      </c>
      <c r="O20" s="15">
        <f>+N20/250</f>
        <v>1</v>
      </c>
      <c r="P20" s="12" t="str">
        <f>IF(O20&lt;=0.15,"1",IF(AND(O20&gt;0.15,O20&lt;0.3),"2",IF(AND(O20&gt;=0.3),"3")))</f>
        <v>3</v>
      </c>
      <c r="Q20" s="9">
        <v>1</v>
      </c>
      <c r="R20" s="9">
        <v>2</v>
      </c>
      <c r="S20" s="9">
        <f t="shared" si="0"/>
        <v>1.7000000000000002</v>
      </c>
      <c r="T20" s="12" t="str">
        <f t="shared" si="1"/>
        <v>BAJO</v>
      </c>
      <c r="U20" s="13" t="s">
        <v>68</v>
      </c>
      <c r="V20" s="9" t="s">
        <v>158</v>
      </c>
      <c r="W20" s="13" t="s">
        <v>84</v>
      </c>
      <c r="X20" s="9">
        <v>1</v>
      </c>
      <c r="Y20" s="9">
        <f t="shared" si="6"/>
        <v>1.7000000000000002</v>
      </c>
      <c r="Z20" s="18" t="str">
        <f t="shared" si="7"/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0</v>
      </c>
      <c r="AF20" s="9">
        <v>0</v>
      </c>
    </row>
    <row r="21" spans="1:32" ht="60.6" x14ac:dyDescent="0.2">
      <c r="A21" s="134"/>
      <c r="B21" s="137"/>
      <c r="C21" s="20" t="s">
        <v>0</v>
      </c>
      <c r="D21" s="20" t="s">
        <v>249</v>
      </c>
      <c r="E21" s="40">
        <f t="shared" si="2"/>
        <v>0</v>
      </c>
      <c r="F21" s="40">
        <f t="shared" si="3"/>
        <v>1</v>
      </c>
      <c r="G21" s="40">
        <v>0</v>
      </c>
      <c r="H21" s="17" t="s">
        <v>248</v>
      </c>
      <c r="I21" s="17" t="s">
        <v>250</v>
      </c>
      <c r="J21" s="8" t="s">
        <v>25</v>
      </c>
      <c r="K21" s="6" t="s">
        <v>246</v>
      </c>
      <c r="L21" s="6" t="s">
        <v>250</v>
      </c>
      <c r="M21" s="6" t="s">
        <v>236</v>
      </c>
      <c r="N21" s="9">
        <v>5</v>
      </c>
      <c r="O21" s="15">
        <f>+N21/250</f>
        <v>0.02</v>
      </c>
      <c r="P21" s="12" t="str">
        <f>IF(O21&lt;=0.15,"1",IF(AND(O21&gt;0.15,O21&lt;0.3),"2",IF(AND(O21&gt;=0.3),"3")))</f>
        <v>1</v>
      </c>
      <c r="Q21" s="9">
        <v>2</v>
      </c>
      <c r="R21" s="9">
        <v>3</v>
      </c>
      <c r="S21" s="9">
        <f t="shared" si="0"/>
        <v>2.0999999999999996</v>
      </c>
      <c r="T21" s="12" t="str">
        <f t="shared" si="1"/>
        <v>MEDIO</v>
      </c>
      <c r="U21" s="13" t="s">
        <v>68</v>
      </c>
      <c r="V21" s="9" t="s">
        <v>158</v>
      </c>
      <c r="W21" s="13" t="s">
        <v>84</v>
      </c>
      <c r="X21" s="9">
        <v>1</v>
      </c>
      <c r="Y21" s="9">
        <f t="shared" si="6"/>
        <v>2.0999999999999996</v>
      </c>
      <c r="Z21" s="18" t="str">
        <f t="shared" si="7"/>
        <v>ACEPTABLE</v>
      </c>
      <c r="AA21" s="9">
        <v>0</v>
      </c>
      <c r="AB21" s="9">
        <v>1</v>
      </c>
      <c r="AC21" s="9">
        <v>0</v>
      </c>
      <c r="AD21" s="9">
        <v>0</v>
      </c>
      <c r="AE21" s="9">
        <v>0</v>
      </c>
      <c r="AF21" s="9">
        <v>0</v>
      </c>
    </row>
    <row r="22" spans="1:32" ht="60.6" x14ac:dyDescent="0.2">
      <c r="A22" s="134"/>
      <c r="B22" s="137"/>
      <c r="C22" s="20" t="s">
        <v>0</v>
      </c>
      <c r="D22" s="20" t="s">
        <v>249</v>
      </c>
      <c r="E22" s="40">
        <f t="shared" si="2"/>
        <v>0</v>
      </c>
      <c r="F22" s="40">
        <f t="shared" si="3"/>
        <v>1</v>
      </c>
      <c r="G22" s="40">
        <v>0</v>
      </c>
      <c r="H22" s="17" t="s">
        <v>251</v>
      </c>
      <c r="I22" s="17" t="s">
        <v>250</v>
      </c>
      <c r="J22" s="8" t="s">
        <v>25</v>
      </c>
      <c r="K22" s="6" t="s">
        <v>246</v>
      </c>
      <c r="L22" s="6" t="s">
        <v>250</v>
      </c>
      <c r="M22" s="6" t="s">
        <v>236</v>
      </c>
      <c r="N22" s="9">
        <v>104</v>
      </c>
      <c r="O22" s="15">
        <f>+N22/250</f>
        <v>0.41599999999999998</v>
      </c>
      <c r="P22" s="12" t="str">
        <f>IF(O22&lt;=0.15,"1",IF(AND(O22&gt;0.15,O22&lt;0.3),"2",IF(AND(O22&gt;=0.3),"3")))</f>
        <v>3</v>
      </c>
      <c r="Q22" s="9">
        <v>2</v>
      </c>
      <c r="R22" s="9">
        <v>2</v>
      </c>
      <c r="S22" s="9">
        <f t="shared" si="0"/>
        <v>2.2000000000000002</v>
      </c>
      <c r="T22" s="12" t="str">
        <f t="shared" si="1"/>
        <v>MEDIO</v>
      </c>
      <c r="U22" s="13" t="s">
        <v>68</v>
      </c>
      <c r="V22" s="9" t="s">
        <v>158</v>
      </c>
      <c r="W22" s="13" t="s">
        <v>84</v>
      </c>
      <c r="X22" s="9">
        <v>1</v>
      </c>
      <c r="Y22" s="9">
        <f t="shared" si="6"/>
        <v>2.2000000000000002</v>
      </c>
      <c r="Z22" s="18" t="str">
        <f t="shared" si="7"/>
        <v>ACEPTABLE</v>
      </c>
      <c r="AA22" s="9">
        <v>0</v>
      </c>
      <c r="AB22" s="9">
        <v>1</v>
      </c>
      <c r="AC22" s="9">
        <v>0</v>
      </c>
      <c r="AD22" s="9">
        <v>0</v>
      </c>
      <c r="AE22" s="9">
        <v>0</v>
      </c>
      <c r="AF22" s="9">
        <v>0</v>
      </c>
    </row>
    <row r="23" spans="1:32" ht="61.2" x14ac:dyDescent="0.2">
      <c r="A23" s="134"/>
      <c r="B23" s="137"/>
      <c r="C23" s="20" t="s">
        <v>0</v>
      </c>
      <c r="D23" s="20" t="s">
        <v>249</v>
      </c>
      <c r="E23" s="40">
        <f t="shared" si="2"/>
        <v>0</v>
      </c>
      <c r="F23" s="40">
        <f t="shared" si="3"/>
        <v>1</v>
      </c>
      <c r="G23" s="40">
        <v>0</v>
      </c>
      <c r="H23" s="17" t="s">
        <v>252</v>
      </c>
      <c r="I23" s="17" t="s">
        <v>247</v>
      </c>
      <c r="J23" s="8" t="s">
        <v>25</v>
      </c>
      <c r="K23" s="6" t="s">
        <v>263</v>
      </c>
      <c r="L23" s="6" t="s">
        <v>271</v>
      </c>
      <c r="M23" s="6" t="s">
        <v>236</v>
      </c>
      <c r="N23" s="9">
        <v>1</v>
      </c>
      <c r="O23" s="15">
        <f t="shared" ref="O23:O25" si="8">+N23/250</f>
        <v>4.0000000000000001E-3</v>
      </c>
      <c r="P23" s="12" t="str">
        <f t="shared" ref="P23:P25" si="9">IF(O23&lt;=0.15,"1",IF(AND(O23&gt;0.15,O23&lt;0.3),"2",IF(AND(O23&gt;=0.3),"3")))</f>
        <v>1</v>
      </c>
      <c r="Q23" s="9">
        <v>2</v>
      </c>
      <c r="R23" s="9">
        <v>2</v>
      </c>
      <c r="S23" s="9">
        <f t="shared" si="0"/>
        <v>1.7999999999999998</v>
      </c>
      <c r="T23" s="12" t="str">
        <f t="shared" si="1"/>
        <v>BAJO</v>
      </c>
      <c r="U23" s="13" t="s">
        <v>68</v>
      </c>
      <c r="V23" s="9" t="s">
        <v>158</v>
      </c>
      <c r="W23" s="13" t="s">
        <v>84</v>
      </c>
      <c r="X23" s="9">
        <v>1</v>
      </c>
      <c r="Y23" s="9">
        <f t="shared" si="6"/>
        <v>1.7999999999999998</v>
      </c>
      <c r="Z23" s="18" t="str">
        <f t="shared" si="7"/>
        <v>ACEPTABLE</v>
      </c>
      <c r="AA23" s="9">
        <v>0</v>
      </c>
      <c r="AB23" s="9">
        <v>1</v>
      </c>
      <c r="AC23" s="9">
        <v>0</v>
      </c>
      <c r="AD23" s="9">
        <v>0</v>
      </c>
      <c r="AE23" s="9">
        <v>0</v>
      </c>
      <c r="AF23" s="9">
        <v>0</v>
      </c>
    </row>
    <row r="24" spans="1:32" ht="60.6" x14ac:dyDescent="0.2">
      <c r="A24" s="134"/>
      <c r="B24" s="137"/>
      <c r="C24" s="20" t="s">
        <v>0</v>
      </c>
      <c r="D24" s="20" t="s">
        <v>249</v>
      </c>
      <c r="E24" s="40">
        <f t="shared" si="2"/>
        <v>1</v>
      </c>
      <c r="F24" s="40">
        <f t="shared" si="3"/>
        <v>0</v>
      </c>
      <c r="G24" s="40">
        <v>0</v>
      </c>
      <c r="H24" s="17" t="s">
        <v>256</v>
      </c>
      <c r="I24" s="17" t="s">
        <v>247</v>
      </c>
      <c r="J24" s="8" t="s">
        <v>25</v>
      </c>
      <c r="K24" s="6" t="s">
        <v>267</v>
      </c>
      <c r="L24" s="6" t="s">
        <v>271</v>
      </c>
      <c r="M24" s="6" t="s">
        <v>236</v>
      </c>
      <c r="N24" s="9">
        <v>250</v>
      </c>
      <c r="O24" s="15">
        <f t="shared" si="8"/>
        <v>1</v>
      </c>
      <c r="P24" s="12" t="str">
        <f t="shared" si="9"/>
        <v>3</v>
      </c>
      <c r="Q24" s="9">
        <v>2</v>
      </c>
      <c r="R24" s="9">
        <v>2</v>
      </c>
      <c r="S24" s="9">
        <f t="shared" si="0"/>
        <v>2.2000000000000002</v>
      </c>
      <c r="T24" s="12" t="str">
        <f t="shared" si="1"/>
        <v>MEDIO</v>
      </c>
      <c r="U24" s="13" t="s">
        <v>68</v>
      </c>
      <c r="V24" s="9" t="s">
        <v>158</v>
      </c>
      <c r="W24" s="13" t="s">
        <v>84</v>
      </c>
      <c r="X24" s="9">
        <v>1</v>
      </c>
      <c r="Y24" s="9">
        <f t="shared" si="6"/>
        <v>2.2000000000000002</v>
      </c>
      <c r="Z24" s="18" t="str">
        <f t="shared" si="7"/>
        <v>ACEPTABLE</v>
      </c>
      <c r="AA24" s="9">
        <v>0</v>
      </c>
      <c r="AB24" s="9">
        <v>1</v>
      </c>
      <c r="AC24" s="9">
        <v>0</v>
      </c>
      <c r="AD24" s="9">
        <v>0</v>
      </c>
      <c r="AE24" s="9">
        <v>0</v>
      </c>
      <c r="AF24" s="9">
        <v>0</v>
      </c>
    </row>
    <row r="25" spans="1:32" ht="61.2" x14ac:dyDescent="0.2">
      <c r="A25" s="134"/>
      <c r="B25" s="137"/>
      <c r="C25" s="20" t="s">
        <v>0</v>
      </c>
      <c r="D25" s="20" t="s">
        <v>249</v>
      </c>
      <c r="E25" s="40">
        <f t="shared" si="2"/>
        <v>0</v>
      </c>
      <c r="F25" s="40">
        <f t="shared" si="3"/>
        <v>1</v>
      </c>
      <c r="G25" s="40">
        <v>0</v>
      </c>
      <c r="H25" s="17" t="s">
        <v>258</v>
      </c>
      <c r="I25" s="17" t="s">
        <v>261</v>
      </c>
      <c r="J25" s="8" t="s">
        <v>25</v>
      </c>
      <c r="K25" s="6" t="s">
        <v>269</v>
      </c>
      <c r="L25" s="6" t="s">
        <v>271</v>
      </c>
      <c r="M25" s="6" t="s">
        <v>236</v>
      </c>
      <c r="N25" s="9">
        <v>1</v>
      </c>
      <c r="O25" s="15">
        <f t="shared" si="8"/>
        <v>4.0000000000000001E-3</v>
      </c>
      <c r="P25" s="12" t="str">
        <f t="shared" si="9"/>
        <v>1</v>
      </c>
      <c r="Q25" s="9">
        <v>2</v>
      </c>
      <c r="R25" s="9">
        <v>2</v>
      </c>
      <c r="S25" s="9">
        <f t="shared" si="0"/>
        <v>1.7999999999999998</v>
      </c>
      <c r="T25" s="12" t="str">
        <f t="shared" si="1"/>
        <v>BAJO</v>
      </c>
      <c r="U25" s="13" t="s">
        <v>68</v>
      </c>
      <c r="V25" s="9" t="s">
        <v>158</v>
      </c>
      <c r="W25" s="13" t="s">
        <v>84</v>
      </c>
      <c r="X25" s="9">
        <v>1</v>
      </c>
      <c r="Y25" s="9">
        <f t="shared" si="6"/>
        <v>1.7999999999999998</v>
      </c>
      <c r="Z25" s="18" t="str">
        <f t="shared" si="7"/>
        <v>ACEPTABLE</v>
      </c>
      <c r="AA25" s="9">
        <v>0</v>
      </c>
      <c r="AB25" s="9">
        <v>1</v>
      </c>
      <c r="AC25" s="9">
        <v>0</v>
      </c>
      <c r="AD25" s="9">
        <v>0</v>
      </c>
      <c r="AE25" s="9">
        <v>0</v>
      </c>
      <c r="AF25" s="9">
        <v>0</v>
      </c>
    </row>
  </sheetData>
  <mergeCells count="48">
    <mergeCell ref="A1:A3"/>
    <mergeCell ref="B1:Z1"/>
    <mergeCell ref="AA1:AC1"/>
    <mergeCell ref="AD1:AF1"/>
    <mergeCell ref="B2:Z3"/>
    <mergeCell ref="AA2:AC2"/>
    <mergeCell ref="AD2:AF2"/>
    <mergeCell ref="AA3:AC3"/>
    <mergeCell ref="AD3:AF3"/>
    <mergeCell ref="A5:G5"/>
    <mergeCell ref="H5:T5"/>
    <mergeCell ref="U5:Z5"/>
    <mergeCell ref="AA5:AF6"/>
    <mergeCell ref="A6:A8"/>
    <mergeCell ref="B6:B8"/>
    <mergeCell ref="C6:C8"/>
    <mergeCell ref="D6:D8"/>
    <mergeCell ref="E6:G6"/>
    <mergeCell ref="H6:I6"/>
    <mergeCell ref="N6:T6"/>
    <mergeCell ref="U6:Y6"/>
    <mergeCell ref="Z6:Z8"/>
    <mergeCell ref="E7:E8"/>
    <mergeCell ref="F7:F8"/>
    <mergeCell ref="G7:G8"/>
    <mergeCell ref="H7:H8"/>
    <mergeCell ref="I7:I8"/>
    <mergeCell ref="J7:K7"/>
    <mergeCell ref="J6:M6"/>
    <mergeCell ref="A9:A25"/>
    <mergeCell ref="B9:B25"/>
    <mergeCell ref="U7:V7"/>
    <mergeCell ref="W7:W8"/>
    <mergeCell ref="X7:X8"/>
    <mergeCell ref="L7:L8"/>
    <mergeCell ref="N7:P7"/>
    <mergeCell ref="Q7:Q8"/>
    <mergeCell ref="R7:R8"/>
    <mergeCell ref="M7:M8"/>
    <mergeCell ref="S7:S8"/>
    <mergeCell ref="T7:T8"/>
    <mergeCell ref="Y7:Y8"/>
    <mergeCell ref="AC7:AC8"/>
    <mergeCell ref="AD7:AD8"/>
    <mergeCell ref="AE7:AE8"/>
    <mergeCell ref="AF7:AF8"/>
    <mergeCell ref="AA7:AA8"/>
    <mergeCell ref="AB7:AB8"/>
  </mergeCells>
  <conditionalFormatting sqref="T9:T25">
    <cfRule type="cellIs" dxfId="85" priority="8" stopIfTrue="1" operator="equal">
      <formula>"ALTO"</formula>
    </cfRule>
    <cfRule type="cellIs" dxfId="84" priority="9" stopIfTrue="1" operator="equal">
      <formula>"MEDIO"</formula>
    </cfRule>
    <cfRule type="cellIs" dxfId="83" priority="10" stopIfTrue="1" operator="equal">
      <formula>"BAJO"</formula>
    </cfRule>
  </conditionalFormatting>
  <conditionalFormatting sqref="P9:P25">
    <cfRule type="cellIs" dxfId="82" priority="4" operator="greaterThan">
      <formula>0</formula>
    </cfRule>
    <cfRule type="cellIs" dxfId="81" priority="5" stopIfTrue="1" operator="equal">
      <formula>"ALTO"</formula>
    </cfRule>
    <cfRule type="cellIs" dxfId="80" priority="6" stopIfTrue="1" operator="equal">
      <formula>"MEDIO"</formula>
    </cfRule>
    <cfRule type="cellIs" dxfId="79" priority="7" stopIfTrue="1" operator="equal">
      <formula>"BAJO"</formula>
    </cfRule>
  </conditionalFormatting>
  <conditionalFormatting sqref="Z9:Z25">
    <cfRule type="cellIs" dxfId="78" priority="1" stopIfTrue="1" operator="equal">
      <formula>"SIGNIFICATIVO"</formula>
    </cfRule>
    <cfRule type="cellIs" dxfId="77" priority="2" stopIfTrue="1" operator="equal">
      <formula>"MODERADO"</formula>
    </cfRule>
    <cfRule type="cellIs" dxfId="76" priority="3" stopIfTrue="1" operator="equal">
      <formula>"ACEPTABLE"</formula>
    </cfRule>
  </conditionalFormatting>
  <pageMargins left="0.7" right="0.7" top="0.75" bottom="0.75" header="0.3" footer="0.3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ECV!$B$4:$B$8</xm:f>
          </x14:formula1>
          <xm:sqref>M1:M1048576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43"/>
  <sheetViews>
    <sheetView topLeftCell="A38" workbookViewId="0">
      <selection activeCell="H10" sqref="H10:H43"/>
    </sheetView>
  </sheetViews>
  <sheetFormatPr baseColWidth="10" defaultColWidth="11.44140625" defaultRowHeight="10.199999999999999" x14ac:dyDescent="0.2"/>
  <cols>
    <col min="1" max="1" width="22.109375" style="1" customWidth="1"/>
    <col min="2" max="2" width="15" style="1" customWidth="1"/>
    <col min="3" max="3" width="16.33203125" style="1" bestFit="1" customWidth="1"/>
    <col min="4" max="4" width="55.33203125" style="1" customWidth="1"/>
    <col min="5" max="7" width="6.6640625" style="2" customWidth="1"/>
    <col min="8" max="8" width="23.5546875" style="1" customWidth="1"/>
    <col min="9" max="9" width="31.44140625" style="1" customWidth="1"/>
    <col min="10" max="10" width="19.109375" style="1" customWidth="1"/>
    <col min="11" max="11" width="24.6640625" style="1" customWidth="1"/>
    <col min="12" max="13" width="16.33203125" style="1" customWidth="1"/>
    <col min="14" max="16" width="13.6640625" style="1" customWidth="1"/>
    <col min="17" max="18" width="20" style="1" customWidth="1"/>
    <col min="19" max="19" width="21.109375" style="1" customWidth="1"/>
    <col min="20" max="21" width="15.6640625" style="1" customWidth="1"/>
    <col min="22" max="22" width="16.6640625" style="1" customWidth="1"/>
    <col min="23" max="23" width="10.5546875" style="1" customWidth="1"/>
    <col min="24" max="25" width="6.6640625" style="1" customWidth="1"/>
    <col min="26" max="26" width="8.88671875" style="1" customWidth="1"/>
    <col min="27" max="28" width="6.6640625" style="1" customWidth="1"/>
    <col min="29" max="16384" width="11.44140625" style="1"/>
  </cols>
  <sheetData>
    <row r="1" spans="1:32" s="30" customFormat="1" ht="31.5" customHeight="1" x14ac:dyDescent="0.4">
      <c r="A1" s="122"/>
      <c r="B1" s="123" t="s">
        <v>19</v>
      </c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5"/>
      <c r="AA1" s="120" t="s">
        <v>15</v>
      </c>
      <c r="AB1" s="120"/>
      <c r="AC1" s="121"/>
      <c r="AD1" s="107" t="s">
        <v>139</v>
      </c>
      <c r="AE1" s="107"/>
      <c r="AF1" s="107"/>
    </row>
    <row r="2" spans="1:32" s="30" customFormat="1" ht="21.75" customHeight="1" x14ac:dyDescent="0.25">
      <c r="A2" s="122"/>
      <c r="B2" s="126" t="s">
        <v>16</v>
      </c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8"/>
      <c r="AA2" s="120" t="s">
        <v>87</v>
      </c>
      <c r="AB2" s="120"/>
      <c r="AC2" s="121"/>
      <c r="AD2" s="116">
        <v>1</v>
      </c>
      <c r="AE2" s="117"/>
      <c r="AF2" s="118"/>
    </row>
    <row r="3" spans="1:32" s="30" customFormat="1" ht="25.5" customHeight="1" x14ac:dyDescent="0.25">
      <c r="A3" s="122"/>
      <c r="B3" s="129"/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31"/>
      <c r="AA3" s="120" t="s">
        <v>17</v>
      </c>
      <c r="AB3" s="120"/>
      <c r="AC3" s="121"/>
      <c r="AD3" s="119" t="s">
        <v>18</v>
      </c>
      <c r="AE3" s="119"/>
      <c r="AF3" s="119"/>
    </row>
    <row r="4" spans="1:32" s="30" customFormat="1" ht="9" customHeight="1" x14ac:dyDescent="0.25"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4"/>
      <c r="P4" s="4"/>
      <c r="Q4" s="31"/>
      <c r="R4" s="32"/>
      <c r="S4" s="32"/>
    </row>
    <row r="5" spans="1:32" s="33" customFormat="1" ht="30" customHeight="1" x14ac:dyDescent="0.2">
      <c r="A5" s="99" t="s">
        <v>20</v>
      </c>
      <c r="B5" s="99"/>
      <c r="C5" s="99"/>
      <c r="D5" s="99"/>
      <c r="E5" s="99"/>
      <c r="F5" s="99"/>
      <c r="G5" s="99"/>
      <c r="H5" s="99" t="s">
        <v>14</v>
      </c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 t="s">
        <v>1</v>
      </c>
      <c r="V5" s="99"/>
      <c r="W5" s="99"/>
      <c r="X5" s="99"/>
      <c r="Y5" s="99"/>
      <c r="Z5" s="99"/>
      <c r="AA5" s="92" t="s">
        <v>198</v>
      </c>
      <c r="AB5" s="92"/>
      <c r="AC5" s="92"/>
      <c r="AD5" s="92"/>
      <c r="AE5" s="92"/>
      <c r="AF5" s="92"/>
    </row>
    <row r="6" spans="1:32" s="33" customFormat="1" ht="30" customHeight="1" x14ac:dyDescent="0.2">
      <c r="A6" s="92" t="s">
        <v>117</v>
      </c>
      <c r="B6" s="92" t="s">
        <v>118</v>
      </c>
      <c r="C6" s="92" t="s">
        <v>8</v>
      </c>
      <c r="D6" s="92" t="s">
        <v>9</v>
      </c>
      <c r="E6" s="92" t="s">
        <v>10</v>
      </c>
      <c r="F6" s="92"/>
      <c r="G6" s="92"/>
      <c r="H6" s="92" t="s">
        <v>179</v>
      </c>
      <c r="I6" s="92"/>
      <c r="J6" s="95" t="s">
        <v>180</v>
      </c>
      <c r="K6" s="96"/>
      <c r="L6" s="96"/>
      <c r="M6" s="97"/>
      <c r="N6" s="92" t="s">
        <v>181</v>
      </c>
      <c r="O6" s="92"/>
      <c r="P6" s="92"/>
      <c r="Q6" s="92"/>
      <c r="R6" s="92"/>
      <c r="S6" s="92"/>
      <c r="T6" s="92"/>
      <c r="U6" s="92" t="s">
        <v>182</v>
      </c>
      <c r="V6" s="92"/>
      <c r="W6" s="92"/>
      <c r="X6" s="92"/>
      <c r="Y6" s="92"/>
      <c r="Z6" s="92" t="s">
        <v>210</v>
      </c>
      <c r="AA6" s="92"/>
      <c r="AB6" s="92"/>
      <c r="AC6" s="92"/>
      <c r="AD6" s="92"/>
      <c r="AE6" s="92"/>
      <c r="AF6" s="92"/>
    </row>
    <row r="7" spans="1:32" s="33" customFormat="1" ht="29.25" customHeight="1" x14ac:dyDescent="0.2">
      <c r="A7" s="92"/>
      <c r="B7" s="92"/>
      <c r="C7" s="92"/>
      <c r="D7" s="92"/>
      <c r="E7" s="100" t="s">
        <v>25</v>
      </c>
      <c r="F7" s="100" t="s">
        <v>242</v>
      </c>
      <c r="G7" s="100" t="s">
        <v>2</v>
      </c>
      <c r="H7" s="92" t="s">
        <v>178</v>
      </c>
      <c r="I7" s="92" t="s">
        <v>183</v>
      </c>
      <c r="J7" s="93" t="s">
        <v>184</v>
      </c>
      <c r="K7" s="93"/>
      <c r="L7" s="93" t="s">
        <v>185</v>
      </c>
      <c r="M7" s="138" t="s">
        <v>212</v>
      </c>
      <c r="N7" s="92" t="s">
        <v>186</v>
      </c>
      <c r="O7" s="92"/>
      <c r="P7" s="92"/>
      <c r="Q7" s="92" t="s">
        <v>195</v>
      </c>
      <c r="R7" s="92" t="s">
        <v>188</v>
      </c>
      <c r="S7" s="92" t="s">
        <v>189</v>
      </c>
      <c r="T7" s="92" t="s">
        <v>190</v>
      </c>
      <c r="U7" s="92" t="s">
        <v>199</v>
      </c>
      <c r="V7" s="92"/>
      <c r="W7" s="92" t="s">
        <v>207</v>
      </c>
      <c r="X7" s="92" t="s">
        <v>208</v>
      </c>
      <c r="Y7" s="92" t="s">
        <v>220</v>
      </c>
      <c r="Z7" s="92"/>
      <c r="AA7" s="98" t="s">
        <v>3</v>
      </c>
      <c r="AB7" s="98" t="s">
        <v>4</v>
      </c>
      <c r="AC7" s="98" t="s">
        <v>5</v>
      </c>
      <c r="AD7" s="98" t="s">
        <v>6</v>
      </c>
      <c r="AE7" s="98" t="s">
        <v>21</v>
      </c>
      <c r="AF7" s="98" t="s">
        <v>7</v>
      </c>
    </row>
    <row r="8" spans="1:32" s="33" customFormat="1" ht="51.75" customHeight="1" x14ac:dyDescent="0.2">
      <c r="A8" s="92"/>
      <c r="B8" s="92"/>
      <c r="C8" s="92"/>
      <c r="D8" s="92"/>
      <c r="E8" s="100"/>
      <c r="F8" s="100"/>
      <c r="G8" s="100"/>
      <c r="H8" s="92"/>
      <c r="I8" s="92"/>
      <c r="J8" s="51" t="s">
        <v>46</v>
      </c>
      <c r="K8" s="52" t="s">
        <v>47</v>
      </c>
      <c r="L8" s="93"/>
      <c r="M8" s="139"/>
      <c r="N8" s="53" t="s">
        <v>74</v>
      </c>
      <c r="O8" s="53" t="s">
        <v>75</v>
      </c>
      <c r="P8" s="54" t="s">
        <v>76</v>
      </c>
      <c r="Q8" s="92"/>
      <c r="R8" s="92"/>
      <c r="S8" s="92"/>
      <c r="T8" s="92"/>
      <c r="U8" s="51" t="s">
        <v>30</v>
      </c>
      <c r="V8" s="51" t="s">
        <v>29</v>
      </c>
      <c r="W8" s="92"/>
      <c r="X8" s="92"/>
      <c r="Y8" s="92"/>
      <c r="Z8" s="92"/>
      <c r="AA8" s="98"/>
      <c r="AB8" s="98"/>
      <c r="AC8" s="98"/>
      <c r="AD8" s="98"/>
      <c r="AE8" s="98"/>
      <c r="AF8" s="98"/>
    </row>
    <row r="9" spans="1:32" x14ac:dyDescent="0.2">
      <c r="A9" s="42"/>
      <c r="B9" s="42"/>
      <c r="C9" s="42"/>
      <c r="D9" s="42"/>
      <c r="E9" s="43"/>
      <c r="F9" s="43"/>
      <c r="G9" s="43"/>
      <c r="H9" s="42"/>
      <c r="I9" s="42"/>
      <c r="J9" s="44"/>
      <c r="K9" s="44"/>
      <c r="L9" s="34"/>
      <c r="M9" s="34"/>
      <c r="N9" s="34"/>
      <c r="O9" s="34"/>
      <c r="P9" s="34"/>
      <c r="Q9" s="34"/>
      <c r="R9" s="34"/>
      <c r="S9" s="34"/>
      <c r="T9" s="34"/>
      <c r="U9" s="34"/>
      <c r="V9" s="35"/>
      <c r="W9" s="35"/>
      <c r="X9" s="35"/>
      <c r="Y9" s="35"/>
      <c r="Z9" s="35"/>
      <c r="AA9" s="35"/>
      <c r="AB9" s="35"/>
    </row>
    <row r="10" spans="1:32" ht="61.2" customHeight="1" x14ac:dyDescent="0.2">
      <c r="A10" s="143" t="s">
        <v>133</v>
      </c>
      <c r="B10" s="148" t="s">
        <v>144</v>
      </c>
      <c r="C10" s="20" t="s">
        <v>0</v>
      </c>
      <c r="D10" s="20" t="s">
        <v>170</v>
      </c>
      <c r="E10" s="40">
        <f>IF(N10&gt;200,1,0)</f>
        <v>1</v>
      </c>
      <c r="F10" s="40">
        <f>IF(N10&lt;200,1,0)</f>
        <v>0</v>
      </c>
      <c r="G10" s="40">
        <v>0</v>
      </c>
      <c r="H10" s="17" t="s">
        <v>31</v>
      </c>
      <c r="I10" s="17" t="s">
        <v>42</v>
      </c>
      <c r="J10" s="8" t="s">
        <v>25</v>
      </c>
      <c r="K10" s="6" t="s">
        <v>35</v>
      </c>
      <c r="L10" s="6" t="s">
        <v>35</v>
      </c>
      <c r="M10" s="6" t="s">
        <v>239</v>
      </c>
      <c r="N10" s="9">
        <v>250</v>
      </c>
      <c r="O10" s="15">
        <f>+N10/250</f>
        <v>1</v>
      </c>
      <c r="P10" s="12" t="str">
        <f>IF(O10&lt;=0.15,"1",IF(AND(O10&gt;0.15,O10&lt;0.3),"2",IF(AND(O10&gt;=0.3),"3")))</f>
        <v>3</v>
      </c>
      <c r="Q10" s="9">
        <v>2</v>
      </c>
      <c r="R10" s="9">
        <v>1</v>
      </c>
      <c r="S10" s="9">
        <f t="shared" ref="S10:S29" si="0">+(P10*0.2)+(Q10*0.5)+(R10*0.3)</f>
        <v>1.9000000000000001</v>
      </c>
      <c r="T10" s="12" t="str">
        <f t="shared" ref="T10:T29" si="1">IF(S10&lt;=2,"BAJO",IF(AND(S10&gt;2,S10&lt;2.5),"MEDIO",IF(AND(S10&gt;=2.5),"ALTO")))</f>
        <v>BAJO</v>
      </c>
      <c r="U10" s="13" t="s">
        <v>53</v>
      </c>
      <c r="V10" s="9" t="s">
        <v>158</v>
      </c>
      <c r="W10" s="13" t="s">
        <v>54</v>
      </c>
      <c r="X10" s="9">
        <v>1</v>
      </c>
      <c r="Y10" s="9">
        <f>+X10*S10</f>
        <v>1.9000000000000001</v>
      </c>
      <c r="Z10" s="18" t="str">
        <f>IF(Y10&lt;=3,"ACEPTABLE",IF(AND(Y10&gt;3,Y10&lt;6),"MODERADO",IF(AND(Y10&gt;=6),"SIGNIFICATIVO")))</f>
        <v>ACEPTABLE</v>
      </c>
      <c r="AA10" s="9">
        <v>0</v>
      </c>
      <c r="AB10" s="9">
        <v>1</v>
      </c>
      <c r="AC10" s="9">
        <v>0</v>
      </c>
      <c r="AD10" s="9">
        <v>0</v>
      </c>
      <c r="AE10" s="9">
        <v>1</v>
      </c>
      <c r="AF10" s="9">
        <v>1</v>
      </c>
    </row>
    <row r="11" spans="1:32" ht="71.400000000000006" customHeight="1" x14ac:dyDescent="0.2">
      <c r="A11" s="144"/>
      <c r="B11" s="149"/>
      <c r="C11" s="20" t="s">
        <v>0</v>
      </c>
      <c r="D11" s="20" t="s">
        <v>170</v>
      </c>
      <c r="E11" s="40">
        <f t="shared" ref="E11:E43" si="2">IF(N11&gt;200,1,0)</f>
        <v>0</v>
      </c>
      <c r="F11" s="40">
        <f t="shared" ref="F11:F43" si="3">IF(N11&lt;200,1,0)</f>
        <v>1</v>
      </c>
      <c r="G11" s="40">
        <v>0</v>
      </c>
      <c r="H11" s="17" t="s">
        <v>31</v>
      </c>
      <c r="I11" s="17" t="s">
        <v>42</v>
      </c>
      <c r="J11" s="8" t="s">
        <v>25</v>
      </c>
      <c r="K11" s="6" t="s">
        <v>43</v>
      </c>
      <c r="L11" s="6" t="s">
        <v>69</v>
      </c>
      <c r="M11" s="6" t="s">
        <v>239</v>
      </c>
      <c r="N11" s="9">
        <v>3</v>
      </c>
      <c r="O11" s="15">
        <f t="shared" ref="O11:O29" si="4">+N11/250</f>
        <v>1.2E-2</v>
      </c>
      <c r="P11" s="12" t="str">
        <f t="shared" ref="P11:P29" si="5">IF(O11&lt;=0.15,"1",IF(AND(O11&gt;0.15,O11&lt;0.3),"2",IF(AND(O11&gt;=0.3),"3")))</f>
        <v>1</v>
      </c>
      <c r="Q11" s="9">
        <v>2</v>
      </c>
      <c r="R11" s="9">
        <v>2</v>
      </c>
      <c r="S11" s="9">
        <f t="shared" si="0"/>
        <v>1.7999999999999998</v>
      </c>
      <c r="T11" s="12" t="str">
        <f t="shared" si="1"/>
        <v>BAJO</v>
      </c>
      <c r="U11" s="13" t="s">
        <v>92</v>
      </c>
      <c r="V11" s="9" t="s">
        <v>158</v>
      </c>
      <c r="W11" s="13" t="s">
        <v>55</v>
      </c>
      <c r="X11" s="9">
        <v>1</v>
      </c>
      <c r="Y11" s="9">
        <f t="shared" ref="Y11:Y29" si="6">+X11*S11</f>
        <v>1.7999999999999998</v>
      </c>
      <c r="Z11" s="18" t="str">
        <f t="shared" ref="Z11:Z29" si="7">IF(Y11&lt;=3,"ACEPTABLE",IF(AND(Y11&gt;3,Y11&lt;6),"MODERADO",IF(AND(Y11&gt;=6),"SIGNIFICATIVO")))</f>
        <v>ACEPTABLE</v>
      </c>
      <c r="AA11" s="9">
        <v>0</v>
      </c>
      <c r="AB11" s="9">
        <v>1</v>
      </c>
      <c r="AC11" s="9">
        <v>0</v>
      </c>
      <c r="AD11" s="9">
        <v>1</v>
      </c>
      <c r="AE11" s="9">
        <v>1</v>
      </c>
      <c r="AF11" s="9">
        <v>1</v>
      </c>
    </row>
    <row r="12" spans="1:32" ht="71.400000000000006" x14ac:dyDescent="0.2">
      <c r="A12" s="144"/>
      <c r="B12" s="149"/>
      <c r="C12" s="20" t="s">
        <v>0</v>
      </c>
      <c r="D12" s="20" t="s">
        <v>170</v>
      </c>
      <c r="E12" s="40">
        <f t="shared" si="2"/>
        <v>1</v>
      </c>
      <c r="F12" s="40">
        <f t="shared" si="3"/>
        <v>0</v>
      </c>
      <c r="G12" s="40">
        <v>0</v>
      </c>
      <c r="H12" s="17" t="s">
        <v>31</v>
      </c>
      <c r="I12" s="17" t="s">
        <v>41</v>
      </c>
      <c r="J12" s="8" t="s">
        <v>25</v>
      </c>
      <c r="K12" s="6" t="s">
        <v>99</v>
      </c>
      <c r="L12" s="6" t="s">
        <v>106</v>
      </c>
      <c r="M12" s="6" t="s">
        <v>239</v>
      </c>
      <c r="N12" s="9">
        <v>250</v>
      </c>
      <c r="O12" s="15">
        <f t="shared" si="4"/>
        <v>1</v>
      </c>
      <c r="P12" s="12" t="str">
        <f t="shared" si="5"/>
        <v>3</v>
      </c>
      <c r="Q12" s="9">
        <v>1</v>
      </c>
      <c r="R12" s="9">
        <v>1</v>
      </c>
      <c r="S12" s="9">
        <f t="shared" si="0"/>
        <v>1.4000000000000001</v>
      </c>
      <c r="T12" s="12" t="str">
        <f t="shared" si="1"/>
        <v>BAJO</v>
      </c>
      <c r="U12" s="13" t="s">
        <v>100</v>
      </c>
      <c r="V12" s="9" t="s">
        <v>158</v>
      </c>
      <c r="W12" s="13" t="s">
        <v>97</v>
      </c>
      <c r="X12" s="9">
        <v>2</v>
      </c>
      <c r="Y12" s="9">
        <f t="shared" si="6"/>
        <v>2.8000000000000003</v>
      </c>
      <c r="Z12" s="18" t="str">
        <f t="shared" si="7"/>
        <v>ACEPTABLE</v>
      </c>
      <c r="AA12" s="9">
        <v>0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</row>
    <row r="13" spans="1:32" ht="91.8" x14ac:dyDescent="0.2">
      <c r="A13" s="144"/>
      <c r="B13" s="149"/>
      <c r="C13" s="20" t="s">
        <v>0</v>
      </c>
      <c r="D13" s="20" t="s">
        <v>170</v>
      </c>
      <c r="E13" s="40">
        <f t="shared" si="2"/>
        <v>1</v>
      </c>
      <c r="F13" s="40">
        <f t="shared" si="3"/>
        <v>0</v>
      </c>
      <c r="G13" s="40">
        <v>0</v>
      </c>
      <c r="H13" s="17" t="s">
        <v>33</v>
      </c>
      <c r="I13" s="17" t="s">
        <v>56</v>
      </c>
      <c r="J13" s="8" t="s">
        <v>25</v>
      </c>
      <c r="K13" s="6" t="s">
        <v>39</v>
      </c>
      <c r="L13" s="6" t="s">
        <v>49</v>
      </c>
      <c r="M13" s="6" t="s">
        <v>226</v>
      </c>
      <c r="N13" s="9">
        <v>250</v>
      </c>
      <c r="O13" s="15">
        <f t="shared" si="4"/>
        <v>1</v>
      </c>
      <c r="P13" s="12" t="str">
        <f t="shared" si="5"/>
        <v>3</v>
      </c>
      <c r="Q13" s="9">
        <v>1</v>
      </c>
      <c r="R13" s="9">
        <v>1</v>
      </c>
      <c r="S13" s="9">
        <f t="shared" si="0"/>
        <v>1.4000000000000001</v>
      </c>
      <c r="T13" s="12" t="str">
        <f t="shared" si="1"/>
        <v>BAJO</v>
      </c>
      <c r="U13" s="13" t="s">
        <v>22</v>
      </c>
      <c r="V13" s="9" t="s">
        <v>158</v>
      </c>
      <c r="W13" s="13" t="s">
        <v>86</v>
      </c>
      <c r="X13" s="9">
        <v>1</v>
      </c>
      <c r="Y13" s="9">
        <f t="shared" si="6"/>
        <v>1.4000000000000001</v>
      </c>
      <c r="Z13" s="18" t="str">
        <f t="shared" si="7"/>
        <v>ACEPTABLE</v>
      </c>
      <c r="AA13" s="9">
        <v>0</v>
      </c>
      <c r="AB13" s="9">
        <v>1</v>
      </c>
      <c r="AC13" s="9">
        <v>1</v>
      </c>
      <c r="AD13" s="9">
        <v>1</v>
      </c>
      <c r="AE13" s="9">
        <v>1</v>
      </c>
      <c r="AF13" s="9">
        <v>1</v>
      </c>
    </row>
    <row r="14" spans="1:32" ht="71.400000000000006" x14ac:dyDescent="0.2">
      <c r="A14" s="144"/>
      <c r="B14" s="149"/>
      <c r="C14" s="20" t="s">
        <v>0</v>
      </c>
      <c r="D14" s="20" t="s">
        <v>170</v>
      </c>
      <c r="E14" s="40">
        <f t="shared" si="2"/>
        <v>0</v>
      </c>
      <c r="F14" s="40">
        <f t="shared" si="3"/>
        <v>1</v>
      </c>
      <c r="G14" s="40">
        <v>0</v>
      </c>
      <c r="H14" s="17" t="s">
        <v>33</v>
      </c>
      <c r="I14" s="17" t="s">
        <v>57</v>
      </c>
      <c r="J14" s="8" t="s">
        <v>25</v>
      </c>
      <c r="K14" s="6" t="s">
        <v>37</v>
      </c>
      <c r="L14" s="6" t="s">
        <v>48</v>
      </c>
      <c r="M14" s="6" t="s">
        <v>226</v>
      </c>
      <c r="N14" s="9">
        <v>12</v>
      </c>
      <c r="O14" s="15">
        <f t="shared" si="4"/>
        <v>4.8000000000000001E-2</v>
      </c>
      <c r="P14" s="12" t="str">
        <f t="shared" si="5"/>
        <v>1</v>
      </c>
      <c r="Q14" s="9">
        <v>2</v>
      </c>
      <c r="R14" s="9">
        <v>2</v>
      </c>
      <c r="S14" s="9">
        <f t="shared" si="0"/>
        <v>1.7999999999999998</v>
      </c>
      <c r="T14" s="12" t="str">
        <f t="shared" si="1"/>
        <v>BAJO</v>
      </c>
      <c r="U14" s="13" t="s">
        <v>93</v>
      </c>
      <c r="V14" s="9" t="s">
        <v>158</v>
      </c>
      <c r="W14" s="13" t="s">
        <v>54</v>
      </c>
      <c r="X14" s="9">
        <v>1</v>
      </c>
      <c r="Y14" s="9">
        <f t="shared" si="6"/>
        <v>1.7999999999999998</v>
      </c>
      <c r="Z14" s="18" t="str">
        <f t="shared" si="7"/>
        <v>ACEPTABLE</v>
      </c>
      <c r="AA14" s="9">
        <v>0</v>
      </c>
      <c r="AB14" s="9">
        <v>1</v>
      </c>
      <c r="AC14" s="9">
        <v>0</v>
      </c>
      <c r="AD14" s="9">
        <v>1</v>
      </c>
      <c r="AE14" s="9">
        <v>1</v>
      </c>
      <c r="AF14" s="9">
        <v>1</v>
      </c>
    </row>
    <row r="15" spans="1:32" ht="71.400000000000006" customHeight="1" x14ac:dyDescent="0.2">
      <c r="A15" s="144"/>
      <c r="B15" s="149"/>
      <c r="C15" s="20" t="s">
        <v>0</v>
      </c>
      <c r="D15" s="20" t="s">
        <v>170</v>
      </c>
      <c r="E15" s="40">
        <f t="shared" si="2"/>
        <v>0</v>
      </c>
      <c r="F15" s="40">
        <f t="shared" si="3"/>
        <v>1</v>
      </c>
      <c r="G15" s="40">
        <v>0</v>
      </c>
      <c r="H15" s="17" t="s">
        <v>32</v>
      </c>
      <c r="I15" s="17" t="s">
        <v>58</v>
      </c>
      <c r="J15" s="8" t="s">
        <v>25</v>
      </c>
      <c r="K15" s="6" t="s">
        <v>37</v>
      </c>
      <c r="L15" s="6" t="s">
        <v>69</v>
      </c>
      <c r="M15" s="6" t="s">
        <v>226</v>
      </c>
      <c r="N15" s="9">
        <v>3</v>
      </c>
      <c r="O15" s="15">
        <f t="shared" si="4"/>
        <v>1.2E-2</v>
      </c>
      <c r="P15" s="12" t="str">
        <f t="shared" si="5"/>
        <v>1</v>
      </c>
      <c r="Q15" s="9">
        <v>2</v>
      </c>
      <c r="R15" s="9">
        <v>2</v>
      </c>
      <c r="S15" s="9">
        <f t="shared" si="0"/>
        <v>1.7999999999999998</v>
      </c>
      <c r="T15" s="12" t="str">
        <f t="shared" si="1"/>
        <v>BAJO</v>
      </c>
      <c r="U15" s="13" t="s">
        <v>92</v>
      </c>
      <c r="V15" s="9" t="s">
        <v>158</v>
      </c>
      <c r="W15" s="13" t="s">
        <v>55</v>
      </c>
      <c r="X15" s="9">
        <v>1</v>
      </c>
      <c r="Y15" s="9">
        <f t="shared" si="6"/>
        <v>1.7999999999999998</v>
      </c>
      <c r="Z15" s="18" t="str">
        <f t="shared" si="7"/>
        <v>ACEPTABLE</v>
      </c>
      <c r="AA15" s="9">
        <v>0</v>
      </c>
      <c r="AB15" s="9">
        <v>1</v>
      </c>
      <c r="AC15" s="9">
        <v>1</v>
      </c>
      <c r="AD15" s="9">
        <v>1</v>
      </c>
      <c r="AE15" s="9">
        <v>1</v>
      </c>
      <c r="AF15" s="9">
        <v>1</v>
      </c>
    </row>
    <row r="16" spans="1:32" ht="71.400000000000006" x14ac:dyDescent="0.2">
      <c r="A16" s="144"/>
      <c r="B16" s="149"/>
      <c r="C16" s="20" t="s">
        <v>0</v>
      </c>
      <c r="D16" s="20" t="s">
        <v>170</v>
      </c>
      <c r="E16" s="40">
        <f t="shared" si="2"/>
        <v>1</v>
      </c>
      <c r="F16" s="40">
        <f t="shared" si="3"/>
        <v>0</v>
      </c>
      <c r="G16" s="40">
        <v>0</v>
      </c>
      <c r="H16" s="17" t="s">
        <v>61</v>
      </c>
      <c r="I16" s="17" t="s">
        <v>62</v>
      </c>
      <c r="J16" s="8" t="s">
        <v>25</v>
      </c>
      <c r="K16" s="6" t="s">
        <v>129</v>
      </c>
      <c r="L16" s="6" t="s">
        <v>106</v>
      </c>
      <c r="M16" s="6" t="s">
        <v>226</v>
      </c>
      <c r="N16" s="9">
        <v>250</v>
      </c>
      <c r="O16" s="15">
        <f t="shared" si="4"/>
        <v>1</v>
      </c>
      <c r="P16" s="12" t="str">
        <f t="shared" si="5"/>
        <v>3</v>
      </c>
      <c r="Q16" s="9">
        <v>2</v>
      </c>
      <c r="R16" s="9">
        <v>1</v>
      </c>
      <c r="S16" s="9">
        <f t="shared" si="0"/>
        <v>1.9000000000000001</v>
      </c>
      <c r="T16" s="12" t="str">
        <f t="shared" si="1"/>
        <v>BAJO</v>
      </c>
      <c r="U16" s="13" t="s">
        <v>59</v>
      </c>
      <c r="V16" s="9" t="s">
        <v>158</v>
      </c>
      <c r="W16" s="13" t="s">
        <v>79</v>
      </c>
      <c r="X16" s="9">
        <v>1</v>
      </c>
      <c r="Y16" s="9">
        <f t="shared" si="6"/>
        <v>1.9000000000000001</v>
      </c>
      <c r="Z16" s="18" t="str">
        <f t="shared" si="7"/>
        <v>ACEPTABLE</v>
      </c>
      <c r="AA16" s="9">
        <v>0</v>
      </c>
      <c r="AB16" s="9">
        <v>1</v>
      </c>
      <c r="AC16" s="9">
        <v>0</v>
      </c>
      <c r="AD16" s="9">
        <v>0</v>
      </c>
      <c r="AE16" s="9">
        <v>1</v>
      </c>
      <c r="AF16" s="9">
        <v>1</v>
      </c>
    </row>
    <row r="17" spans="1:32" ht="71.400000000000006" x14ac:dyDescent="0.2">
      <c r="A17" s="144"/>
      <c r="B17" s="149"/>
      <c r="C17" s="20" t="s">
        <v>0</v>
      </c>
      <c r="D17" s="20" t="s">
        <v>170</v>
      </c>
      <c r="E17" s="40">
        <f t="shared" si="2"/>
        <v>1</v>
      </c>
      <c r="F17" s="40">
        <f t="shared" si="3"/>
        <v>0</v>
      </c>
      <c r="G17" s="40">
        <v>0</v>
      </c>
      <c r="H17" s="17" t="s">
        <v>61</v>
      </c>
      <c r="I17" s="17" t="s">
        <v>88</v>
      </c>
      <c r="J17" s="8" t="s">
        <v>25</v>
      </c>
      <c r="K17" s="6" t="s">
        <v>64</v>
      </c>
      <c r="L17" s="6" t="s">
        <v>65</v>
      </c>
      <c r="M17" s="6" t="s">
        <v>226</v>
      </c>
      <c r="N17" s="9">
        <v>250</v>
      </c>
      <c r="O17" s="15">
        <f t="shared" si="4"/>
        <v>1</v>
      </c>
      <c r="P17" s="12" t="str">
        <f t="shared" si="5"/>
        <v>3</v>
      </c>
      <c r="Q17" s="9">
        <v>1</v>
      </c>
      <c r="R17" s="9">
        <v>1</v>
      </c>
      <c r="S17" s="9">
        <f t="shared" si="0"/>
        <v>1.4000000000000001</v>
      </c>
      <c r="T17" s="12" t="str">
        <f t="shared" si="1"/>
        <v>BAJO</v>
      </c>
      <c r="U17" s="13" t="s">
        <v>89</v>
      </c>
      <c r="V17" s="9" t="s">
        <v>158</v>
      </c>
      <c r="W17" s="13" t="s">
        <v>84</v>
      </c>
      <c r="X17" s="9">
        <v>1</v>
      </c>
      <c r="Y17" s="9">
        <f t="shared" si="6"/>
        <v>1.4000000000000001</v>
      </c>
      <c r="Z17" s="18" t="str">
        <f>IF(Y17&lt;=2,"ACEPTABLE",IF(AND(Y17&gt;2,Y17&lt;6),"MODERADO",IF(AND(Y17&gt;=6),"SIGNIFICATIVO")))</f>
        <v>ACEPTABLE</v>
      </c>
      <c r="AA17" s="9">
        <v>0</v>
      </c>
      <c r="AB17" s="9">
        <v>1</v>
      </c>
      <c r="AC17" s="9">
        <v>0</v>
      </c>
      <c r="AD17" s="9">
        <v>0</v>
      </c>
      <c r="AE17" s="9">
        <v>0</v>
      </c>
      <c r="AF17" s="9">
        <v>1</v>
      </c>
    </row>
    <row r="18" spans="1:32" ht="71.400000000000006" x14ac:dyDescent="0.2">
      <c r="A18" s="144"/>
      <c r="B18" s="149"/>
      <c r="C18" s="20" t="s">
        <v>0</v>
      </c>
      <c r="D18" s="20" t="s">
        <v>170</v>
      </c>
      <c r="E18" s="40">
        <f t="shared" si="2"/>
        <v>0</v>
      </c>
      <c r="F18" s="40">
        <f t="shared" si="3"/>
        <v>1</v>
      </c>
      <c r="G18" s="40">
        <v>0</v>
      </c>
      <c r="H18" s="17" t="s">
        <v>63</v>
      </c>
      <c r="I18" s="17" t="s">
        <v>45</v>
      </c>
      <c r="J18" s="8" t="s">
        <v>25</v>
      </c>
      <c r="K18" s="6" t="s">
        <v>37</v>
      </c>
      <c r="L18" s="6" t="s">
        <v>98</v>
      </c>
      <c r="M18" s="6" t="s">
        <v>226</v>
      </c>
      <c r="N18" s="9">
        <v>52</v>
      </c>
      <c r="O18" s="15">
        <f t="shared" si="4"/>
        <v>0.20799999999999999</v>
      </c>
      <c r="P18" s="12" t="str">
        <f t="shared" si="5"/>
        <v>2</v>
      </c>
      <c r="Q18" s="9">
        <v>2</v>
      </c>
      <c r="R18" s="9">
        <v>1</v>
      </c>
      <c r="S18" s="9">
        <f t="shared" si="0"/>
        <v>1.7</v>
      </c>
      <c r="T18" s="12" t="str">
        <f t="shared" si="1"/>
        <v>BAJO</v>
      </c>
      <c r="U18" s="13" t="s">
        <v>94</v>
      </c>
      <c r="V18" s="9" t="s">
        <v>158</v>
      </c>
      <c r="W18" s="13" t="s">
        <v>84</v>
      </c>
      <c r="X18" s="9">
        <v>1</v>
      </c>
      <c r="Y18" s="9">
        <f t="shared" si="6"/>
        <v>1.7</v>
      </c>
      <c r="Z18" s="18" t="str">
        <f t="shared" si="7"/>
        <v>ACEPTABLE</v>
      </c>
      <c r="AA18" s="9">
        <v>1</v>
      </c>
      <c r="AB18" s="9">
        <v>1</v>
      </c>
      <c r="AC18" s="9">
        <v>1</v>
      </c>
      <c r="AD18" s="9">
        <v>1</v>
      </c>
      <c r="AE18" s="9">
        <v>1</v>
      </c>
      <c r="AF18" s="9">
        <v>1</v>
      </c>
    </row>
    <row r="19" spans="1:32" ht="71.400000000000006" x14ac:dyDescent="0.2">
      <c r="A19" s="144"/>
      <c r="B19" s="149"/>
      <c r="C19" s="20" t="s">
        <v>0</v>
      </c>
      <c r="D19" s="20" t="s">
        <v>170</v>
      </c>
      <c r="E19" s="40">
        <f t="shared" si="2"/>
        <v>1</v>
      </c>
      <c r="F19" s="40">
        <f t="shared" si="3"/>
        <v>0</v>
      </c>
      <c r="G19" s="40">
        <v>0</v>
      </c>
      <c r="H19" s="17" t="s">
        <v>63</v>
      </c>
      <c r="I19" s="17" t="s">
        <v>45</v>
      </c>
      <c r="J19" s="8" t="s">
        <v>25</v>
      </c>
      <c r="K19" s="6" t="s">
        <v>129</v>
      </c>
      <c r="L19" s="6" t="s">
        <v>106</v>
      </c>
      <c r="M19" s="6" t="s">
        <v>226</v>
      </c>
      <c r="N19" s="9">
        <v>250</v>
      </c>
      <c r="O19" s="15">
        <f t="shared" si="4"/>
        <v>1</v>
      </c>
      <c r="P19" s="12" t="str">
        <f t="shared" si="5"/>
        <v>3</v>
      </c>
      <c r="Q19" s="9">
        <v>2</v>
      </c>
      <c r="R19" s="9">
        <v>1</v>
      </c>
      <c r="S19" s="9">
        <f t="shared" si="0"/>
        <v>1.9000000000000001</v>
      </c>
      <c r="T19" s="12" t="str">
        <f t="shared" si="1"/>
        <v>BAJO</v>
      </c>
      <c r="U19" s="13" t="s">
        <v>59</v>
      </c>
      <c r="V19" s="9" t="s">
        <v>158</v>
      </c>
      <c r="W19" s="13" t="s">
        <v>79</v>
      </c>
      <c r="X19" s="9">
        <v>1</v>
      </c>
      <c r="Y19" s="9">
        <f t="shared" si="6"/>
        <v>1.9000000000000001</v>
      </c>
      <c r="Z19" s="18" t="str">
        <f t="shared" si="7"/>
        <v>ACEPTABLE</v>
      </c>
      <c r="AA19" s="9">
        <v>0</v>
      </c>
      <c r="AB19" s="9">
        <v>1</v>
      </c>
      <c r="AC19" s="9">
        <v>0</v>
      </c>
      <c r="AD19" s="9">
        <v>0</v>
      </c>
      <c r="AE19" s="9">
        <v>1</v>
      </c>
      <c r="AF19" s="9">
        <v>1</v>
      </c>
    </row>
    <row r="20" spans="1:32" ht="71.400000000000006" x14ac:dyDescent="0.2">
      <c r="A20" s="144"/>
      <c r="B20" s="149"/>
      <c r="C20" s="20" t="s">
        <v>0</v>
      </c>
      <c r="D20" s="20" t="s">
        <v>170</v>
      </c>
      <c r="E20" s="40">
        <f t="shared" si="2"/>
        <v>1</v>
      </c>
      <c r="F20" s="40">
        <f t="shared" si="3"/>
        <v>0</v>
      </c>
      <c r="G20" s="40">
        <v>0</v>
      </c>
      <c r="H20" s="17" t="s">
        <v>63</v>
      </c>
      <c r="I20" s="17" t="s">
        <v>63</v>
      </c>
      <c r="J20" s="8" t="s">
        <v>25</v>
      </c>
      <c r="K20" s="6" t="s">
        <v>66</v>
      </c>
      <c r="L20" s="6" t="s">
        <v>67</v>
      </c>
      <c r="M20" s="6" t="s">
        <v>226</v>
      </c>
      <c r="N20" s="9">
        <v>250</v>
      </c>
      <c r="O20" s="15">
        <f t="shared" si="4"/>
        <v>1</v>
      </c>
      <c r="P20" s="12" t="str">
        <f t="shared" si="5"/>
        <v>3</v>
      </c>
      <c r="Q20" s="9">
        <v>1</v>
      </c>
      <c r="R20" s="9">
        <v>1</v>
      </c>
      <c r="S20" s="9">
        <f t="shared" si="0"/>
        <v>1.4000000000000001</v>
      </c>
      <c r="T20" s="12" t="str">
        <f t="shared" si="1"/>
        <v>BAJO</v>
      </c>
      <c r="U20" s="13" t="s">
        <v>68</v>
      </c>
      <c r="V20" s="9" t="s">
        <v>158</v>
      </c>
      <c r="W20" s="13" t="s">
        <v>84</v>
      </c>
      <c r="X20" s="9">
        <v>1</v>
      </c>
      <c r="Y20" s="9">
        <f t="shared" si="6"/>
        <v>1.4000000000000001</v>
      </c>
      <c r="Z20" s="18" t="str">
        <f t="shared" si="7"/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0</v>
      </c>
      <c r="AF20" s="9">
        <v>0</v>
      </c>
    </row>
    <row r="21" spans="1:32" ht="122.4" customHeight="1" x14ac:dyDescent="0.2">
      <c r="A21" s="144"/>
      <c r="B21" s="149"/>
      <c r="C21" s="20" t="s">
        <v>0</v>
      </c>
      <c r="D21" s="20" t="s">
        <v>153</v>
      </c>
      <c r="E21" s="40">
        <f t="shared" si="2"/>
        <v>1</v>
      </c>
      <c r="F21" s="40">
        <f t="shared" si="3"/>
        <v>0</v>
      </c>
      <c r="G21" s="40">
        <v>0</v>
      </c>
      <c r="H21" s="17" t="s">
        <v>244</v>
      </c>
      <c r="I21" s="17" t="s">
        <v>245</v>
      </c>
      <c r="J21" s="8" t="s">
        <v>25</v>
      </c>
      <c r="K21" s="6" t="s">
        <v>66</v>
      </c>
      <c r="L21" s="6" t="s">
        <v>243</v>
      </c>
      <c r="M21" s="6" t="s">
        <v>236</v>
      </c>
      <c r="N21" s="9">
        <v>250</v>
      </c>
      <c r="O21" s="15">
        <f>+N21/250</f>
        <v>1</v>
      </c>
      <c r="P21" s="12" t="str">
        <f>IF(O21&lt;=0.15,"1",IF(AND(O21&gt;0.15,O21&lt;0.3),"2",IF(AND(O21&gt;=0.3),"3")))</f>
        <v>3</v>
      </c>
      <c r="Q21" s="9">
        <v>1</v>
      </c>
      <c r="R21" s="9">
        <v>2</v>
      </c>
      <c r="S21" s="9">
        <f t="shared" si="0"/>
        <v>1.7000000000000002</v>
      </c>
      <c r="T21" s="12" t="str">
        <f t="shared" si="1"/>
        <v>BAJO</v>
      </c>
      <c r="U21" s="13" t="s">
        <v>68</v>
      </c>
      <c r="V21" s="9" t="s">
        <v>158</v>
      </c>
      <c r="W21" s="13" t="s">
        <v>84</v>
      </c>
      <c r="X21" s="9">
        <v>1</v>
      </c>
      <c r="Y21" s="9">
        <f t="shared" si="6"/>
        <v>1.7000000000000002</v>
      </c>
      <c r="Z21" s="18" t="str">
        <f t="shared" si="7"/>
        <v>ACEPTABLE</v>
      </c>
      <c r="AA21" s="9">
        <v>0</v>
      </c>
      <c r="AB21" s="9">
        <v>1</v>
      </c>
      <c r="AC21" s="9">
        <v>0</v>
      </c>
      <c r="AD21" s="9">
        <v>0</v>
      </c>
      <c r="AE21" s="9">
        <v>0</v>
      </c>
      <c r="AF21" s="9">
        <v>0</v>
      </c>
    </row>
    <row r="22" spans="1:32" ht="60.6" x14ac:dyDescent="0.2">
      <c r="A22" s="144"/>
      <c r="B22" s="149"/>
      <c r="C22" s="20" t="s">
        <v>24</v>
      </c>
      <c r="D22" s="20" t="s">
        <v>145</v>
      </c>
      <c r="E22" s="40">
        <f t="shared" si="2"/>
        <v>1</v>
      </c>
      <c r="F22" s="40">
        <f t="shared" si="3"/>
        <v>0</v>
      </c>
      <c r="G22" s="40">
        <v>0</v>
      </c>
      <c r="H22" s="17" t="s">
        <v>34</v>
      </c>
      <c r="I22" s="17" t="s">
        <v>96</v>
      </c>
      <c r="J22" s="8" t="s">
        <v>25</v>
      </c>
      <c r="K22" s="6" t="s">
        <v>35</v>
      </c>
      <c r="L22" s="6" t="s">
        <v>50</v>
      </c>
      <c r="M22" s="6" t="s">
        <v>240</v>
      </c>
      <c r="N22" s="9">
        <v>250</v>
      </c>
      <c r="O22" s="15">
        <f t="shared" si="4"/>
        <v>1</v>
      </c>
      <c r="P22" s="12" t="str">
        <f t="shared" si="5"/>
        <v>3</v>
      </c>
      <c r="Q22" s="9">
        <v>2</v>
      </c>
      <c r="R22" s="9">
        <v>1</v>
      </c>
      <c r="S22" s="9">
        <f t="shared" si="0"/>
        <v>1.9000000000000001</v>
      </c>
      <c r="T22" s="12" t="str">
        <f t="shared" si="1"/>
        <v>BAJO</v>
      </c>
      <c r="U22" s="13" t="s">
        <v>95</v>
      </c>
      <c r="V22" s="9" t="s">
        <v>158</v>
      </c>
      <c r="W22" s="13" t="s">
        <v>85</v>
      </c>
      <c r="X22" s="9">
        <v>1</v>
      </c>
      <c r="Y22" s="9">
        <f t="shared" si="6"/>
        <v>1.9000000000000001</v>
      </c>
      <c r="Z22" s="18" t="str">
        <f t="shared" si="7"/>
        <v>ACEPTABLE</v>
      </c>
      <c r="AA22" s="9">
        <v>1</v>
      </c>
      <c r="AB22" s="9">
        <v>1</v>
      </c>
      <c r="AC22" s="9">
        <v>0</v>
      </c>
      <c r="AD22" s="9">
        <v>0</v>
      </c>
      <c r="AE22" s="9">
        <v>1</v>
      </c>
      <c r="AF22" s="9">
        <v>1</v>
      </c>
    </row>
    <row r="23" spans="1:32" ht="60.6" x14ac:dyDescent="0.2">
      <c r="A23" s="144"/>
      <c r="B23" s="149"/>
      <c r="C23" s="20" t="s">
        <v>24</v>
      </c>
      <c r="D23" s="20" t="s">
        <v>145</v>
      </c>
      <c r="E23" s="40">
        <f t="shared" si="2"/>
        <v>1</v>
      </c>
      <c r="F23" s="40">
        <f t="shared" si="3"/>
        <v>0</v>
      </c>
      <c r="G23" s="40">
        <v>0</v>
      </c>
      <c r="H23" s="17" t="s">
        <v>34</v>
      </c>
      <c r="I23" s="17" t="s">
        <v>36</v>
      </c>
      <c r="J23" s="8" t="s">
        <v>25</v>
      </c>
      <c r="K23" s="6" t="s">
        <v>44</v>
      </c>
      <c r="L23" s="6" t="s">
        <v>51</v>
      </c>
      <c r="M23" s="6" t="s">
        <v>240</v>
      </c>
      <c r="N23" s="9">
        <v>250</v>
      </c>
      <c r="O23" s="15">
        <f t="shared" si="4"/>
        <v>1</v>
      </c>
      <c r="P23" s="12" t="str">
        <f t="shared" si="5"/>
        <v>3</v>
      </c>
      <c r="Q23" s="9">
        <v>2</v>
      </c>
      <c r="R23" s="9">
        <v>2</v>
      </c>
      <c r="S23" s="9">
        <f t="shared" si="0"/>
        <v>2.2000000000000002</v>
      </c>
      <c r="T23" s="12" t="str">
        <f t="shared" si="1"/>
        <v>MEDIO</v>
      </c>
      <c r="U23" s="13" t="s">
        <v>81</v>
      </c>
      <c r="V23" s="9" t="s">
        <v>158</v>
      </c>
      <c r="W23" s="13" t="s">
        <v>83</v>
      </c>
      <c r="X23" s="9">
        <v>1</v>
      </c>
      <c r="Y23" s="9">
        <f t="shared" si="6"/>
        <v>2.2000000000000002</v>
      </c>
      <c r="Z23" s="18" t="str">
        <f t="shared" si="7"/>
        <v>ACEPTABLE</v>
      </c>
      <c r="AA23" s="9">
        <v>1</v>
      </c>
      <c r="AB23" s="9">
        <v>1</v>
      </c>
      <c r="AC23" s="9">
        <v>0</v>
      </c>
      <c r="AD23" s="9">
        <v>0</v>
      </c>
      <c r="AE23" s="9">
        <v>1</v>
      </c>
      <c r="AF23" s="9">
        <v>1</v>
      </c>
    </row>
    <row r="24" spans="1:32" ht="71.400000000000006" customHeight="1" x14ac:dyDescent="0.2">
      <c r="A24" s="144"/>
      <c r="B24" s="149"/>
      <c r="C24" s="20" t="s">
        <v>24</v>
      </c>
      <c r="D24" s="20" t="s">
        <v>145</v>
      </c>
      <c r="E24" s="40">
        <f t="shared" si="2"/>
        <v>0</v>
      </c>
      <c r="F24" s="40">
        <f t="shared" si="3"/>
        <v>1</v>
      </c>
      <c r="G24" s="40">
        <v>0</v>
      </c>
      <c r="H24" s="17" t="s">
        <v>34</v>
      </c>
      <c r="I24" s="17" t="s">
        <v>36</v>
      </c>
      <c r="J24" s="8" t="s">
        <v>25</v>
      </c>
      <c r="K24" s="6" t="s">
        <v>37</v>
      </c>
      <c r="L24" s="6" t="s">
        <v>78</v>
      </c>
      <c r="M24" s="6" t="s">
        <v>226</v>
      </c>
      <c r="N24" s="9">
        <v>1</v>
      </c>
      <c r="O24" s="15">
        <f t="shared" si="4"/>
        <v>4.0000000000000001E-3</v>
      </c>
      <c r="P24" s="12" t="str">
        <f t="shared" si="5"/>
        <v>1</v>
      </c>
      <c r="Q24" s="9">
        <v>2</v>
      </c>
      <c r="R24" s="9">
        <v>2</v>
      </c>
      <c r="S24" s="9">
        <f t="shared" si="0"/>
        <v>1.7999999999999998</v>
      </c>
      <c r="T24" s="12" t="str">
        <f t="shared" si="1"/>
        <v>BAJO</v>
      </c>
      <c r="U24" s="13" t="s">
        <v>92</v>
      </c>
      <c r="V24" s="9" t="s">
        <v>158</v>
      </c>
      <c r="W24" s="13" t="s">
        <v>82</v>
      </c>
      <c r="X24" s="9">
        <v>1</v>
      </c>
      <c r="Y24" s="9">
        <f t="shared" si="6"/>
        <v>1.7999999999999998</v>
      </c>
      <c r="Z24" s="18" t="str">
        <f t="shared" si="7"/>
        <v>ACEPTABLE</v>
      </c>
      <c r="AA24" s="9">
        <v>0</v>
      </c>
      <c r="AB24" s="9">
        <v>1</v>
      </c>
      <c r="AC24" s="9">
        <v>0</v>
      </c>
      <c r="AD24" s="9">
        <v>1</v>
      </c>
      <c r="AE24" s="9">
        <v>1</v>
      </c>
      <c r="AF24" s="9">
        <v>1</v>
      </c>
    </row>
    <row r="25" spans="1:32" ht="51" customHeight="1" x14ac:dyDescent="0.2">
      <c r="A25" s="144"/>
      <c r="B25" s="149"/>
      <c r="C25" s="20" t="s">
        <v>24</v>
      </c>
      <c r="D25" s="20" t="s">
        <v>145</v>
      </c>
      <c r="E25" s="40">
        <f t="shared" si="2"/>
        <v>0</v>
      </c>
      <c r="F25" s="40">
        <f t="shared" si="3"/>
        <v>1</v>
      </c>
      <c r="G25" s="40">
        <v>0</v>
      </c>
      <c r="H25" s="17" t="s">
        <v>34</v>
      </c>
      <c r="I25" s="17" t="s">
        <v>36</v>
      </c>
      <c r="J25" s="8" t="s">
        <v>25</v>
      </c>
      <c r="K25" s="6" t="s">
        <v>38</v>
      </c>
      <c r="L25" s="6" t="s">
        <v>52</v>
      </c>
      <c r="M25" s="6" t="s">
        <v>226</v>
      </c>
      <c r="N25" s="9">
        <v>1</v>
      </c>
      <c r="O25" s="15">
        <f t="shared" si="4"/>
        <v>4.0000000000000001E-3</v>
      </c>
      <c r="P25" s="12" t="str">
        <f t="shared" si="5"/>
        <v>1</v>
      </c>
      <c r="Q25" s="9">
        <v>2</v>
      </c>
      <c r="R25" s="9">
        <v>2</v>
      </c>
      <c r="S25" s="9">
        <f t="shared" si="0"/>
        <v>1.7999999999999998</v>
      </c>
      <c r="T25" s="12" t="str">
        <f t="shared" si="1"/>
        <v>BAJO</v>
      </c>
      <c r="U25" s="13" t="s">
        <v>91</v>
      </c>
      <c r="V25" s="9" t="s">
        <v>158</v>
      </c>
      <c r="W25" s="13" t="s">
        <v>82</v>
      </c>
      <c r="X25" s="9">
        <v>1</v>
      </c>
      <c r="Y25" s="9">
        <f t="shared" si="6"/>
        <v>1.7999999999999998</v>
      </c>
      <c r="Z25" s="18" t="str">
        <f t="shared" si="7"/>
        <v>ACEPTABLE</v>
      </c>
      <c r="AA25" s="9">
        <v>0</v>
      </c>
      <c r="AB25" s="9">
        <v>1</v>
      </c>
      <c r="AC25" s="9">
        <v>1</v>
      </c>
      <c r="AD25" s="9">
        <v>1</v>
      </c>
      <c r="AE25" s="9">
        <v>0</v>
      </c>
      <c r="AF25" s="9">
        <v>1</v>
      </c>
    </row>
    <row r="26" spans="1:32" ht="60.6" x14ac:dyDescent="0.2">
      <c r="A26" s="144"/>
      <c r="B26" s="149"/>
      <c r="C26" s="20" t="s">
        <v>24</v>
      </c>
      <c r="D26" s="20" t="s">
        <v>145</v>
      </c>
      <c r="E26" s="40">
        <f t="shared" si="2"/>
        <v>0</v>
      </c>
      <c r="F26" s="40">
        <f t="shared" si="3"/>
        <v>1</v>
      </c>
      <c r="G26" s="40">
        <v>0</v>
      </c>
      <c r="H26" s="17" t="s">
        <v>34</v>
      </c>
      <c r="I26" s="17" t="s">
        <v>36</v>
      </c>
      <c r="J26" s="8" t="s">
        <v>25</v>
      </c>
      <c r="K26" s="6" t="s">
        <v>40</v>
      </c>
      <c r="L26" s="6" t="s">
        <v>60</v>
      </c>
      <c r="M26" s="6" t="s">
        <v>226</v>
      </c>
      <c r="N26" s="9">
        <v>1</v>
      </c>
      <c r="O26" s="15">
        <f t="shared" si="4"/>
        <v>4.0000000000000001E-3</v>
      </c>
      <c r="P26" s="12" t="str">
        <f t="shared" si="5"/>
        <v>1</v>
      </c>
      <c r="Q26" s="9">
        <v>3</v>
      </c>
      <c r="R26" s="9">
        <v>3</v>
      </c>
      <c r="S26" s="9">
        <f t="shared" si="0"/>
        <v>2.5999999999999996</v>
      </c>
      <c r="T26" s="12" t="str">
        <f t="shared" si="1"/>
        <v>ALTO</v>
      </c>
      <c r="U26" s="13" t="s">
        <v>70</v>
      </c>
      <c r="V26" s="9" t="s">
        <v>158</v>
      </c>
      <c r="W26" s="13" t="s">
        <v>80</v>
      </c>
      <c r="X26" s="9">
        <v>1</v>
      </c>
      <c r="Y26" s="9">
        <f t="shared" si="6"/>
        <v>2.5999999999999996</v>
      </c>
      <c r="Z26" s="18" t="str">
        <f t="shared" si="7"/>
        <v>ACEPTABLE</v>
      </c>
      <c r="AA26" s="9">
        <v>1</v>
      </c>
      <c r="AB26" s="9">
        <v>1</v>
      </c>
      <c r="AC26" s="9">
        <v>0</v>
      </c>
      <c r="AD26" s="9">
        <v>0</v>
      </c>
      <c r="AE26" s="9">
        <v>1</v>
      </c>
      <c r="AF26" s="9">
        <v>1</v>
      </c>
    </row>
    <row r="27" spans="1:32" ht="51" customHeight="1" x14ac:dyDescent="0.2">
      <c r="A27" s="144"/>
      <c r="B27" s="149"/>
      <c r="C27" s="20" t="s">
        <v>24</v>
      </c>
      <c r="D27" s="20" t="s">
        <v>145</v>
      </c>
      <c r="E27" s="40">
        <f t="shared" si="2"/>
        <v>0</v>
      </c>
      <c r="F27" s="40">
        <f t="shared" si="3"/>
        <v>1</v>
      </c>
      <c r="G27" s="40">
        <v>0</v>
      </c>
      <c r="H27" s="17" t="s">
        <v>34</v>
      </c>
      <c r="I27" s="17" t="s">
        <v>36</v>
      </c>
      <c r="J27" s="8" t="s">
        <v>25</v>
      </c>
      <c r="K27" s="6" t="s">
        <v>37</v>
      </c>
      <c r="L27" s="6" t="s">
        <v>71</v>
      </c>
      <c r="M27" s="6" t="s">
        <v>226</v>
      </c>
      <c r="N27" s="9">
        <v>2</v>
      </c>
      <c r="O27" s="15">
        <f t="shared" si="4"/>
        <v>8.0000000000000002E-3</v>
      </c>
      <c r="P27" s="12" t="str">
        <f t="shared" si="5"/>
        <v>1</v>
      </c>
      <c r="Q27" s="9">
        <v>1</v>
      </c>
      <c r="R27" s="9">
        <v>1</v>
      </c>
      <c r="S27" s="9">
        <f t="shared" si="0"/>
        <v>1</v>
      </c>
      <c r="T27" s="12" t="str">
        <f t="shared" si="1"/>
        <v>BAJO</v>
      </c>
      <c r="U27" s="13" t="s">
        <v>91</v>
      </c>
      <c r="V27" s="9" t="s">
        <v>158</v>
      </c>
      <c r="W27" s="13" t="s">
        <v>85</v>
      </c>
      <c r="X27" s="9">
        <v>1</v>
      </c>
      <c r="Y27" s="9">
        <f t="shared" si="6"/>
        <v>1</v>
      </c>
      <c r="Z27" s="18" t="str">
        <f t="shared" si="7"/>
        <v>ACEPTABLE</v>
      </c>
      <c r="AA27" s="9">
        <v>0</v>
      </c>
      <c r="AB27" s="9">
        <v>0</v>
      </c>
      <c r="AC27" s="9">
        <v>0</v>
      </c>
      <c r="AD27" s="9">
        <v>0</v>
      </c>
      <c r="AE27" s="9">
        <v>1</v>
      </c>
      <c r="AF27" s="9">
        <v>1</v>
      </c>
    </row>
    <row r="28" spans="1:32" ht="51" customHeight="1" x14ac:dyDescent="0.2">
      <c r="A28" s="144"/>
      <c r="B28" s="149"/>
      <c r="C28" s="20" t="s">
        <v>24</v>
      </c>
      <c r="D28" s="20" t="s">
        <v>145</v>
      </c>
      <c r="E28" s="40">
        <f t="shared" si="2"/>
        <v>0</v>
      </c>
      <c r="F28" s="40">
        <f t="shared" si="3"/>
        <v>1</v>
      </c>
      <c r="G28" s="40">
        <v>0</v>
      </c>
      <c r="H28" s="17" t="s">
        <v>34</v>
      </c>
      <c r="I28" s="17" t="s">
        <v>36</v>
      </c>
      <c r="J28" s="8" t="s">
        <v>25</v>
      </c>
      <c r="K28" s="6" t="s">
        <v>37</v>
      </c>
      <c r="L28" s="6" t="s">
        <v>72</v>
      </c>
      <c r="M28" s="6" t="s">
        <v>226</v>
      </c>
      <c r="N28" s="9">
        <v>3</v>
      </c>
      <c r="O28" s="15">
        <f t="shared" si="4"/>
        <v>1.2E-2</v>
      </c>
      <c r="P28" s="12" t="str">
        <f t="shared" si="5"/>
        <v>1</v>
      </c>
      <c r="Q28" s="9">
        <v>1</v>
      </c>
      <c r="R28" s="9">
        <v>1</v>
      </c>
      <c r="S28" s="9">
        <f t="shared" si="0"/>
        <v>1</v>
      </c>
      <c r="T28" s="12" t="str">
        <f t="shared" si="1"/>
        <v>BAJO</v>
      </c>
      <c r="U28" s="13" t="s">
        <v>91</v>
      </c>
      <c r="V28" s="9" t="s">
        <v>158</v>
      </c>
      <c r="W28" s="13" t="s">
        <v>85</v>
      </c>
      <c r="X28" s="9">
        <v>1</v>
      </c>
      <c r="Y28" s="9">
        <f t="shared" si="6"/>
        <v>1</v>
      </c>
      <c r="Z28" s="18" t="str">
        <f t="shared" si="7"/>
        <v>ACEPTABLE</v>
      </c>
      <c r="AA28" s="9">
        <v>0</v>
      </c>
      <c r="AB28" s="9">
        <v>0</v>
      </c>
      <c r="AC28" s="9">
        <v>1</v>
      </c>
      <c r="AD28" s="9">
        <v>1</v>
      </c>
      <c r="AE28" s="9">
        <v>0</v>
      </c>
      <c r="AF28" s="9">
        <v>1</v>
      </c>
    </row>
    <row r="29" spans="1:32" ht="71.400000000000006" customHeight="1" x14ac:dyDescent="0.2">
      <c r="A29" s="144"/>
      <c r="B29" s="149"/>
      <c r="C29" s="20" t="s">
        <v>24</v>
      </c>
      <c r="D29" s="20" t="s">
        <v>145</v>
      </c>
      <c r="E29" s="40">
        <f t="shared" si="2"/>
        <v>0</v>
      </c>
      <c r="F29" s="40">
        <f t="shared" si="3"/>
        <v>1</v>
      </c>
      <c r="G29" s="40">
        <v>0</v>
      </c>
      <c r="H29" s="17" t="s">
        <v>34</v>
      </c>
      <c r="I29" s="17" t="s">
        <v>36</v>
      </c>
      <c r="J29" s="8" t="s">
        <v>25</v>
      </c>
      <c r="K29" s="6" t="s">
        <v>38</v>
      </c>
      <c r="L29" s="6" t="s">
        <v>73</v>
      </c>
      <c r="M29" s="6" t="s">
        <v>226</v>
      </c>
      <c r="N29" s="9">
        <v>1</v>
      </c>
      <c r="O29" s="15">
        <f t="shared" si="4"/>
        <v>4.0000000000000001E-3</v>
      </c>
      <c r="P29" s="12" t="str">
        <f t="shared" si="5"/>
        <v>1</v>
      </c>
      <c r="Q29" s="9">
        <v>1</v>
      </c>
      <c r="R29" s="9">
        <v>1</v>
      </c>
      <c r="S29" s="9">
        <f t="shared" si="0"/>
        <v>1</v>
      </c>
      <c r="T29" s="12" t="str">
        <f t="shared" si="1"/>
        <v>BAJO</v>
      </c>
      <c r="U29" s="13" t="s">
        <v>92</v>
      </c>
      <c r="V29" s="9" t="s">
        <v>158</v>
      </c>
      <c r="W29" s="13" t="s">
        <v>85</v>
      </c>
      <c r="X29" s="9">
        <v>1</v>
      </c>
      <c r="Y29" s="9">
        <f t="shared" si="6"/>
        <v>1</v>
      </c>
      <c r="Z29" s="18" t="str">
        <f t="shared" si="7"/>
        <v>ACEPTABLE</v>
      </c>
      <c r="AA29" s="9">
        <v>0</v>
      </c>
      <c r="AB29" s="9">
        <v>0</v>
      </c>
      <c r="AC29" s="9">
        <v>0</v>
      </c>
      <c r="AD29" s="9">
        <v>1</v>
      </c>
      <c r="AE29" s="9">
        <v>1</v>
      </c>
      <c r="AF29" s="9">
        <v>1</v>
      </c>
    </row>
    <row r="30" spans="1:32" ht="61.2" x14ac:dyDescent="0.2">
      <c r="A30" s="144"/>
      <c r="B30" s="149"/>
      <c r="C30" s="20" t="s">
        <v>24</v>
      </c>
      <c r="D30" s="20" t="s">
        <v>145</v>
      </c>
      <c r="E30" s="40">
        <f t="shared" si="2"/>
        <v>1</v>
      </c>
      <c r="F30" s="40">
        <f t="shared" si="3"/>
        <v>0</v>
      </c>
      <c r="G30" s="40">
        <v>0</v>
      </c>
      <c r="H30" s="17" t="s">
        <v>31</v>
      </c>
      <c r="I30" s="17" t="s">
        <v>42</v>
      </c>
      <c r="J30" s="8" t="s">
        <v>25</v>
      </c>
      <c r="K30" s="6" t="s">
        <v>35</v>
      </c>
      <c r="L30" s="6" t="s">
        <v>35</v>
      </c>
      <c r="M30" s="6" t="s">
        <v>239</v>
      </c>
      <c r="N30" s="9">
        <v>250</v>
      </c>
      <c r="O30" s="15">
        <f t="shared" ref="O30:O35" si="8">+N30/250</f>
        <v>1</v>
      </c>
      <c r="P30" s="12" t="str">
        <f t="shared" ref="P30:P35" si="9">IF(O30&lt;=0.15,"1",IF(AND(O30&gt;0.15,O30&lt;0.3),"2",IF(AND(O30&gt;=0.3),"3")))</f>
        <v>3</v>
      </c>
      <c r="Q30" s="9">
        <v>2</v>
      </c>
      <c r="R30" s="9">
        <v>1</v>
      </c>
      <c r="S30" s="9">
        <f>+(P30*0.2)+(Q30*0.5)+(R30*0.3)</f>
        <v>1.9000000000000001</v>
      </c>
      <c r="T30" s="12" t="str">
        <f>IF(S30&lt;=2,"BAJO",IF(AND(S30&gt;2,S30&lt;2.5),"MEDIO",IF(AND(S30&gt;=2.5),"ALTO")))</f>
        <v>BAJO</v>
      </c>
      <c r="U30" s="13" t="s">
        <v>53</v>
      </c>
      <c r="V30" s="9" t="s">
        <v>158</v>
      </c>
      <c r="W30" s="13" t="s">
        <v>54</v>
      </c>
      <c r="X30" s="9">
        <v>1</v>
      </c>
      <c r="Y30" s="9">
        <f>+X30*S30</f>
        <v>1.9000000000000001</v>
      </c>
      <c r="Z30" s="18" t="str">
        <f>IF(Y30&lt;=3,"ACEPTABLE",IF(AND(Y30&gt;3,Y30&lt;6),"MODERADO",IF(AND(Y30&gt;=6),"SIGNIFICATIVO")))</f>
        <v>ACEPTABLE</v>
      </c>
      <c r="AA30" s="9">
        <v>0</v>
      </c>
      <c r="AB30" s="9">
        <v>1</v>
      </c>
      <c r="AC30" s="9">
        <v>0</v>
      </c>
      <c r="AD30" s="9">
        <v>0</v>
      </c>
      <c r="AE30" s="9">
        <v>1</v>
      </c>
      <c r="AF30" s="9">
        <v>1</v>
      </c>
    </row>
    <row r="31" spans="1:32" ht="60.6" x14ac:dyDescent="0.2">
      <c r="A31" s="144"/>
      <c r="B31" s="149"/>
      <c r="C31" s="20" t="s">
        <v>24</v>
      </c>
      <c r="D31" s="20" t="s">
        <v>145</v>
      </c>
      <c r="E31" s="40">
        <f t="shared" si="2"/>
        <v>1</v>
      </c>
      <c r="F31" s="40">
        <f t="shared" si="3"/>
        <v>0</v>
      </c>
      <c r="G31" s="40">
        <v>0</v>
      </c>
      <c r="H31" s="17" t="s">
        <v>31</v>
      </c>
      <c r="I31" s="17" t="s">
        <v>41</v>
      </c>
      <c r="J31" s="8" t="s">
        <v>25</v>
      </c>
      <c r="K31" s="6" t="s">
        <v>129</v>
      </c>
      <c r="L31" s="6" t="s">
        <v>106</v>
      </c>
      <c r="M31" s="6" t="s">
        <v>226</v>
      </c>
      <c r="N31" s="9">
        <v>250</v>
      </c>
      <c r="O31" s="15">
        <f t="shared" si="8"/>
        <v>1</v>
      </c>
      <c r="P31" s="12" t="str">
        <f t="shared" si="9"/>
        <v>3</v>
      </c>
      <c r="Q31" s="9">
        <v>1</v>
      </c>
      <c r="R31" s="9">
        <v>1</v>
      </c>
      <c r="S31" s="9">
        <f>+(P31*0.2)+(Q31*0.5)+(R31*0.3)</f>
        <v>1.4000000000000001</v>
      </c>
      <c r="T31" s="12" t="str">
        <f>IF(S31&lt;=2,"BAJO",IF(AND(S31&gt;2,S31&lt;2.5),"MEDIO",IF(AND(S31&gt;=2.5),"ALTO")))</f>
        <v>BAJO</v>
      </c>
      <c r="U31" s="13" t="s">
        <v>100</v>
      </c>
      <c r="V31" s="9" t="s">
        <v>158</v>
      </c>
      <c r="W31" s="13" t="s">
        <v>97</v>
      </c>
      <c r="X31" s="9">
        <v>2</v>
      </c>
      <c r="Y31" s="9">
        <f>+X31*S31</f>
        <v>2.8000000000000003</v>
      </c>
      <c r="Z31" s="18" t="str">
        <f>IF(Y31&lt;=3,"ACEPTABLE",IF(AND(Y31&gt;3,Y31&lt;6),"MODERADO",IF(AND(Y31&gt;=6),"SIGNIFICATIVO")))</f>
        <v>ACEPTABLE</v>
      </c>
      <c r="AA31" s="9">
        <v>0</v>
      </c>
      <c r="AB31" s="9">
        <v>1</v>
      </c>
      <c r="AC31" s="9">
        <v>1</v>
      </c>
      <c r="AD31" s="9">
        <v>1</v>
      </c>
      <c r="AE31" s="9">
        <v>1</v>
      </c>
      <c r="AF31" s="9">
        <v>1</v>
      </c>
    </row>
    <row r="32" spans="1:32" ht="61.2" x14ac:dyDescent="0.2">
      <c r="A32" s="144"/>
      <c r="B32" s="149"/>
      <c r="C32" s="20" t="s">
        <v>24</v>
      </c>
      <c r="D32" s="20" t="s">
        <v>145</v>
      </c>
      <c r="E32" s="40">
        <f t="shared" si="2"/>
        <v>1</v>
      </c>
      <c r="F32" s="40">
        <f t="shared" si="3"/>
        <v>0</v>
      </c>
      <c r="G32" s="40">
        <v>0</v>
      </c>
      <c r="H32" s="17" t="s">
        <v>61</v>
      </c>
      <c r="I32" s="17" t="s">
        <v>62</v>
      </c>
      <c r="J32" s="8" t="s">
        <v>25</v>
      </c>
      <c r="K32" s="6" t="s">
        <v>129</v>
      </c>
      <c r="L32" s="6" t="s">
        <v>106</v>
      </c>
      <c r="M32" s="6" t="s">
        <v>226</v>
      </c>
      <c r="N32" s="9">
        <v>250</v>
      </c>
      <c r="O32" s="15">
        <f t="shared" si="8"/>
        <v>1</v>
      </c>
      <c r="P32" s="12" t="str">
        <f t="shared" si="9"/>
        <v>3</v>
      </c>
      <c r="Q32" s="9">
        <v>2</v>
      </c>
      <c r="R32" s="9">
        <v>1</v>
      </c>
      <c r="S32" s="9">
        <f>+(P32*0.2)+(Q32*0.5)+(R32*0.3)</f>
        <v>1.9000000000000001</v>
      </c>
      <c r="T32" s="12" t="str">
        <f>IF(S32&lt;=2,"BAJO",IF(AND(S32&gt;2,S32&lt;2.5),"MEDIO",IF(AND(S32&gt;=2.5),"ALTO")))</f>
        <v>BAJO</v>
      </c>
      <c r="U32" s="13" t="s">
        <v>101</v>
      </c>
      <c r="V32" s="9" t="s">
        <v>158</v>
      </c>
      <c r="W32" s="13" t="s">
        <v>79</v>
      </c>
      <c r="X32" s="9">
        <v>1</v>
      </c>
      <c r="Y32" s="9">
        <f>+X32*S32</f>
        <v>1.9000000000000001</v>
      </c>
      <c r="Z32" s="18" t="str">
        <f>IF(Y32&lt;=3,"ACEPTABLE",IF(AND(Y32&gt;3,Y32&lt;6),"MODERADO",IF(AND(Y32&gt;=6),"SIGNIFICATIVO")))</f>
        <v>ACEPTABLE</v>
      </c>
      <c r="AA32" s="9">
        <v>0</v>
      </c>
      <c r="AB32" s="9">
        <v>1</v>
      </c>
      <c r="AC32" s="9">
        <v>0</v>
      </c>
      <c r="AD32" s="9">
        <v>0</v>
      </c>
      <c r="AE32" s="9">
        <v>1</v>
      </c>
      <c r="AF32" s="9">
        <v>1</v>
      </c>
    </row>
    <row r="33" spans="1:32" ht="60.6" x14ac:dyDescent="0.2">
      <c r="A33" s="144"/>
      <c r="B33" s="149"/>
      <c r="C33" s="20" t="s">
        <v>24</v>
      </c>
      <c r="D33" s="20" t="s">
        <v>145</v>
      </c>
      <c r="E33" s="40">
        <f t="shared" si="2"/>
        <v>1</v>
      </c>
      <c r="F33" s="40">
        <f t="shared" si="3"/>
        <v>0</v>
      </c>
      <c r="G33" s="40">
        <v>0</v>
      </c>
      <c r="H33" s="17" t="s">
        <v>61</v>
      </c>
      <c r="I33" s="17" t="s">
        <v>88</v>
      </c>
      <c r="J33" s="8" t="s">
        <v>25</v>
      </c>
      <c r="K33" s="6" t="s">
        <v>64</v>
      </c>
      <c r="L33" s="6" t="s">
        <v>65</v>
      </c>
      <c r="M33" s="6" t="s">
        <v>226</v>
      </c>
      <c r="N33" s="9">
        <v>250</v>
      </c>
      <c r="O33" s="15">
        <f t="shared" si="8"/>
        <v>1</v>
      </c>
      <c r="P33" s="12" t="str">
        <f t="shared" si="9"/>
        <v>3</v>
      </c>
      <c r="Q33" s="9">
        <v>1</v>
      </c>
      <c r="R33" s="9">
        <v>1</v>
      </c>
      <c r="S33" s="9">
        <f>+(P33*0.2)+(Q33*0.5)+(R33*0.3)</f>
        <v>1.4000000000000001</v>
      </c>
      <c r="T33" s="12" t="str">
        <f>IF(S33&lt;=2,"BAJO",IF(AND(S33&gt;2,S33&lt;2.5),"MEDIO",IF(AND(S33&gt;=2.5),"ALTO")))</f>
        <v>BAJO</v>
      </c>
      <c r="U33" s="13" t="s">
        <v>89</v>
      </c>
      <c r="V33" s="9" t="s">
        <v>158</v>
      </c>
      <c r="W33" s="13" t="s">
        <v>84</v>
      </c>
      <c r="X33" s="9">
        <v>1</v>
      </c>
      <c r="Y33" s="9">
        <f>+X33*S33</f>
        <v>1.4000000000000001</v>
      </c>
      <c r="Z33" s="18" t="str">
        <f>IF(Y33&lt;=2,"ACEPTABLE",IF(AND(Y33&gt;2,Y33&lt;6),"MODERADO",IF(AND(Y33&gt;=6),"SIGNIFICATIVO")))</f>
        <v>ACEPTABLE</v>
      </c>
      <c r="AA33" s="9">
        <v>0</v>
      </c>
      <c r="AB33" s="9">
        <v>1</v>
      </c>
      <c r="AC33" s="9">
        <v>0</v>
      </c>
      <c r="AD33" s="9">
        <v>0</v>
      </c>
      <c r="AE33" s="9">
        <v>0</v>
      </c>
      <c r="AF33" s="9">
        <v>1</v>
      </c>
    </row>
    <row r="34" spans="1:32" ht="60.6" x14ac:dyDescent="0.2">
      <c r="A34" s="144"/>
      <c r="B34" s="149"/>
      <c r="C34" s="20" t="s">
        <v>0</v>
      </c>
      <c r="D34" s="20" t="s">
        <v>249</v>
      </c>
      <c r="E34" s="40">
        <f t="shared" si="2"/>
        <v>0</v>
      </c>
      <c r="F34" s="40">
        <f t="shared" si="3"/>
        <v>1</v>
      </c>
      <c r="G34" s="40">
        <v>0</v>
      </c>
      <c r="H34" s="17" t="s">
        <v>248</v>
      </c>
      <c r="I34" s="17" t="s">
        <v>250</v>
      </c>
      <c r="J34" s="8" t="s">
        <v>25</v>
      </c>
      <c r="K34" s="6" t="s">
        <v>246</v>
      </c>
      <c r="L34" s="6" t="s">
        <v>250</v>
      </c>
      <c r="M34" s="6" t="s">
        <v>236</v>
      </c>
      <c r="N34" s="9">
        <v>5</v>
      </c>
      <c r="O34" s="15">
        <f t="shared" si="8"/>
        <v>0.02</v>
      </c>
      <c r="P34" s="12" t="str">
        <f t="shared" si="9"/>
        <v>1</v>
      </c>
      <c r="Q34" s="9">
        <v>2</v>
      </c>
      <c r="R34" s="9">
        <v>3</v>
      </c>
      <c r="S34" s="9">
        <f t="shared" ref="S34:S43" si="10">+(P34*0.2)+(Q34*0.5)+(R34*0.3)</f>
        <v>2.0999999999999996</v>
      </c>
      <c r="T34" s="12" t="str">
        <f t="shared" ref="T34:T43" si="11">IF(S34&lt;=2,"BAJO",IF(AND(S34&gt;2,S34&lt;2.5),"MEDIO",IF(AND(S34&gt;=2.5),"ALTO")))</f>
        <v>MEDIO</v>
      </c>
      <c r="U34" s="13" t="s">
        <v>68</v>
      </c>
      <c r="V34" s="9" t="s">
        <v>158</v>
      </c>
      <c r="W34" s="13" t="s">
        <v>84</v>
      </c>
      <c r="X34" s="9">
        <v>1</v>
      </c>
      <c r="Y34" s="9">
        <f t="shared" ref="Y34:Y43" si="12">+X34*S34</f>
        <v>2.0999999999999996</v>
      </c>
      <c r="Z34" s="18" t="str">
        <f t="shared" ref="Z34:Z43" si="13">IF(Y34&lt;=3,"ACEPTABLE",IF(AND(Y34&gt;3,Y34&lt;6),"MODERADO",IF(AND(Y34&gt;=6),"SIGNIFICATIVO")))</f>
        <v>ACEPTABLE</v>
      </c>
      <c r="AA34" s="9">
        <v>0</v>
      </c>
      <c r="AB34" s="9">
        <v>1</v>
      </c>
      <c r="AC34" s="9">
        <v>0</v>
      </c>
      <c r="AD34" s="9">
        <v>0</v>
      </c>
      <c r="AE34" s="9">
        <v>0</v>
      </c>
      <c r="AF34" s="9">
        <v>0</v>
      </c>
    </row>
    <row r="35" spans="1:32" ht="60.6" x14ac:dyDescent="0.2">
      <c r="A35" s="144"/>
      <c r="B35" s="149"/>
      <c r="C35" s="20" t="s">
        <v>0</v>
      </c>
      <c r="D35" s="20" t="s">
        <v>249</v>
      </c>
      <c r="E35" s="40">
        <f t="shared" si="2"/>
        <v>0</v>
      </c>
      <c r="F35" s="40">
        <f t="shared" si="3"/>
        <v>1</v>
      </c>
      <c r="G35" s="40">
        <v>0</v>
      </c>
      <c r="H35" s="17" t="s">
        <v>251</v>
      </c>
      <c r="I35" s="17" t="s">
        <v>250</v>
      </c>
      <c r="J35" s="8" t="s">
        <v>25</v>
      </c>
      <c r="K35" s="6" t="s">
        <v>246</v>
      </c>
      <c r="L35" s="6" t="s">
        <v>250</v>
      </c>
      <c r="M35" s="6" t="s">
        <v>236</v>
      </c>
      <c r="N35" s="9">
        <v>104</v>
      </c>
      <c r="O35" s="15">
        <f t="shared" si="8"/>
        <v>0.41599999999999998</v>
      </c>
      <c r="P35" s="12" t="str">
        <f t="shared" si="9"/>
        <v>3</v>
      </c>
      <c r="Q35" s="9">
        <v>2</v>
      </c>
      <c r="R35" s="9">
        <v>2</v>
      </c>
      <c r="S35" s="9">
        <f t="shared" si="10"/>
        <v>2.2000000000000002</v>
      </c>
      <c r="T35" s="12" t="str">
        <f t="shared" si="11"/>
        <v>MEDIO</v>
      </c>
      <c r="U35" s="13" t="s">
        <v>68</v>
      </c>
      <c r="V35" s="9" t="s">
        <v>158</v>
      </c>
      <c r="W35" s="13" t="s">
        <v>84</v>
      </c>
      <c r="X35" s="9">
        <v>1</v>
      </c>
      <c r="Y35" s="9">
        <f t="shared" si="12"/>
        <v>2.2000000000000002</v>
      </c>
      <c r="Z35" s="18" t="str">
        <f t="shared" si="13"/>
        <v>ACEPTABLE</v>
      </c>
      <c r="AA35" s="9">
        <v>0</v>
      </c>
      <c r="AB35" s="9">
        <v>1</v>
      </c>
      <c r="AC35" s="9">
        <v>0</v>
      </c>
      <c r="AD35" s="9">
        <v>0</v>
      </c>
      <c r="AE35" s="9">
        <v>0</v>
      </c>
      <c r="AF35" s="9">
        <v>0</v>
      </c>
    </row>
    <row r="36" spans="1:32" ht="61.2" x14ac:dyDescent="0.2">
      <c r="A36" s="144"/>
      <c r="B36" s="149"/>
      <c r="C36" s="20" t="s">
        <v>0</v>
      </c>
      <c r="D36" s="20" t="s">
        <v>249</v>
      </c>
      <c r="E36" s="40">
        <f t="shared" si="2"/>
        <v>0</v>
      </c>
      <c r="F36" s="40">
        <f t="shared" si="3"/>
        <v>1</v>
      </c>
      <c r="G36" s="40">
        <v>0</v>
      </c>
      <c r="H36" s="17" t="s">
        <v>252</v>
      </c>
      <c r="I36" s="17" t="s">
        <v>247</v>
      </c>
      <c r="J36" s="8" t="s">
        <v>25</v>
      </c>
      <c r="K36" s="6" t="s">
        <v>263</v>
      </c>
      <c r="L36" s="6" t="s">
        <v>271</v>
      </c>
      <c r="M36" s="6" t="s">
        <v>236</v>
      </c>
      <c r="N36" s="9">
        <v>1</v>
      </c>
      <c r="O36" s="15">
        <f t="shared" ref="O36:O43" si="14">+N36/250</f>
        <v>4.0000000000000001E-3</v>
      </c>
      <c r="P36" s="12" t="str">
        <f t="shared" ref="P36:P43" si="15">IF(O36&lt;=0.15,"1",IF(AND(O36&gt;0.15,O36&lt;0.3),"2",IF(AND(O36&gt;=0.3),"3")))</f>
        <v>1</v>
      </c>
      <c r="Q36" s="9">
        <v>2</v>
      </c>
      <c r="R36" s="9">
        <v>2</v>
      </c>
      <c r="S36" s="9">
        <f t="shared" si="10"/>
        <v>1.7999999999999998</v>
      </c>
      <c r="T36" s="12" t="str">
        <f t="shared" si="11"/>
        <v>BAJO</v>
      </c>
      <c r="U36" s="13" t="s">
        <v>68</v>
      </c>
      <c r="V36" s="9" t="s">
        <v>158</v>
      </c>
      <c r="W36" s="13" t="s">
        <v>84</v>
      </c>
      <c r="X36" s="9">
        <v>1</v>
      </c>
      <c r="Y36" s="9">
        <f t="shared" si="12"/>
        <v>1.7999999999999998</v>
      </c>
      <c r="Z36" s="18" t="str">
        <f t="shared" si="13"/>
        <v>ACEPTABLE</v>
      </c>
      <c r="AA36" s="9">
        <v>0</v>
      </c>
      <c r="AB36" s="9">
        <v>1</v>
      </c>
      <c r="AC36" s="9">
        <v>0</v>
      </c>
      <c r="AD36" s="9">
        <v>0</v>
      </c>
      <c r="AE36" s="9">
        <v>0</v>
      </c>
      <c r="AF36" s="9">
        <v>0</v>
      </c>
    </row>
    <row r="37" spans="1:32" ht="91.8" x14ac:dyDescent="0.2">
      <c r="A37" s="144"/>
      <c r="B37" s="149"/>
      <c r="C37" s="20" t="s">
        <v>24</v>
      </c>
      <c r="D37" s="20" t="s">
        <v>154</v>
      </c>
      <c r="E37" s="40">
        <f t="shared" si="2"/>
        <v>1</v>
      </c>
      <c r="F37" s="40">
        <f t="shared" si="3"/>
        <v>0</v>
      </c>
      <c r="G37" s="40">
        <v>0</v>
      </c>
      <c r="H37" s="17" t="s">
        <v>253</v>
      </c>
      <c r="I37" s="17" t="s">
        <v>247</v>
      </c>
      <c r="J37" s="8" t="s">
        <v>25</v>
      </c>
      <c r="K37" s="6" t="s">
        <v>264</v>
      </c>
      <c r="L37" s="6" t="s">
        <v>272</v>
      </c>
      <c r="M37" s="6" t="s">
        <v>236</v>
      </c>
      <c r="N37" s="9">
        <v>250</v>
      </c>
      <c r="O37" s="15">
        <f t="shared" si="14"/>
        <v>1</v>
      </c>
      <c r="P37" s="12" t="str">
        <f t="shared" si="15"/>
        <v>3</v>
      </c>
      <c r="Q37" s="9">
        <v>2</v>
      </c>
      <c r="R37" s="9">
        <v>2</v>
      </c>
      <c r="S37" s="9">
        <f t="shared" si="10"/>
        <v>2.2000000000000002</v>
      </c>
      <c r="T37" s="12" t="str">
        <f t="shared" si="11"/>
        <v>MEDIO</v>
      </c>
      <c r="U37" s="13" t="s">
        <v>68</v>
      </c>
      <c r="V37" s="9" t="s">
        <v>158</v>
      </c>
      <c r="W37" s="13" t="s">
        <v>84</v>
      </c>
      <c r="X37" s="9">
        <v>1</v>
      </c>
      <c r="Y37" s="9">
        <f t="shared" si="12"/>
        <v>2.2000000000000002</v>
      </c>
      <c r="Z37" s="18" t="str">
        <f t="shared" si="13"/>
        <v>ACEPTABLE</v>
      </c>
      <c r="AA37" s="9">
        <v>0</v>
      </c>
      <c r="AB37" s="9">
        <v>1</v>
      </c>
      <c r="AC37" s="9">
        <v>0</v>
      </c>
      <c r="AD37" s="9">
        <v>0</v>
      </c>
      <c r="AE37" s="9">
        <v>0</v>
      </c>
      <c r="AF37" s="9">
        <v>0</v>
      </c>
    </row>
    <row r="38" spans="1:32" ht="60.6" x14ac:dyDescent="0.2">
      <c r="A38" s="144"/>
      <c r="B38" s="149"/>
      <c r="C38" s="20" t="s">
        <v>24</v>
      </c>
      <c r="D38" s="20" t="s">
        <v>154</v>
      </c>
      <c r="E38" s="40">
        <f t="shared" si="2"/>
        <v>0</v>
      </c>
      <c r="F38" s="40">
        <f t="shared" si="3"/>
        <v>1</v>
      </c>
      <c r="G38" s="40">
        <v>0</v>
      </c>
      <c r="H38" s="17" t="s">
        <v>254</v>
      </c>
      <c r="I38" s="17" t="s">
        <v>247</v>
      </c>
      <c r="J38" s="8" t="s">
        <v>25</v>
      </c>
      <c r="K38" s="6" t="s">
        <v>265</v>
      </c>
      <c r="L38" s="6" t="s">
        <v>246</v>
      </c>
      <c r="M38" s="6" t="s">
        <v>236</v>
      </c>
      <c r="N38" s="9">
        <v>10</v>
      </c>
      <c r="O38" s="15">
        <f t="shared" si="14"/>
        <v>0.04</v>
      </c>
      <c r="P38" s="12" t="str">
        <f t="shared" si="15"/>
        <v>1</v>
      </c>
      <c r="Q38" s="9">
        <v>2</v>
      </c>
      <c r="R38" s="9">
        <v>2</v>
      </c>
      <c r="S38" s="9">
        <f t="shared" si="10"/>
        <v>1.7999999999999998</v>
      </c>
      <c r="T38" s="12" t="str">
        <f t="shared" si="11"/>
        <v>BAJO</v>
      </c>
      <c r="U38" s="13" t="s">
        <v>68</v>
      </c>
      <c r="V38" s="9" t="s">
        <v>158</v>
      </c>
      <c r="W38" s="13" t="s">
        <v>84</v>
      </c>
      <c r="X38" s="9">
        <v>1</v>
      </c>
      <c r="Y38" s="9">
        <f t="shared" si="12"/>
        <v>1.7999999999999998</v>
      </c>
      <c r="Z38" s="18" t="str">
        <f t="shared" si="13"/>
        <v>ACEPTABLE</v>
      </c>
      <c r="AA38" s="9">
        <v>0</v>
      </c>
      <c r="AB38" s="9">
        <v>1</v>
      </c>
      <c r="AC38" s="9">
        <v>0</v>
      </c>
      <c r="AD38" s="9">
        <v>0</v>
      </c>
      <c r="AE38" s="9">
        <v>0</v>
      </c>
      <c r="AF38" s="9">
        <v>0</v>
      </c>
    </row>
    <row r="39" spans="1:32" ht="61.2" x14ac:dyDescent="0.2">
      <c r="A39" s="144"/>
      <c r="B39" s="149"/>
      <c r="C39" s="20" t="s">
        <v>24</v>
      </c>
      <c r="D39" s="20" t="s">
        <v>154</v>
      </c>
      <c r="E39" s="40">
        <f t="shared" si="2"/>
        <v>1</v>
      </c>
      <c r="F39" s="40">
        <f t="shared" si="3"/>
        <v>0</v>
      </c>
      <c r="G39" s="40">
        <v>0</v>
      </c>
      <c r="H39" s="17" t="s">
        <v>255</v>
      </c>
      <c r="I39" s="17" t="s">
        <v>260</v>
      </c>
      <c r="J39" s="8" t="s">
        <v>25</v>
      </c>
      <c r="K39" s="6" t="s">
        <v>266</v>
      </c>
      <c r="L39" s="6" t="s">
        <v>272</v>
      </c>
      <c r="M39" s="6" t="s">
        <v>236</v>
      </c>
      <c r="N39" s="9">
        <v>250</v>
      </c>
      <c r="O39" s="15">
        <f t="shared" si="14"/>
        <v>1</v>
      </c>
      <c r="P39" s="12" t="str">
        <f t="shared" si="15"/>
        <v>3</v>
      </c>
      <c r="Q39" s="9">
        <v>2</v>
      </c>
      <c r="R39" s="9">
        <v>2</v>
      </c>
      <c r="S39" s="9">
        <f t="shared" si="10"/>
        <v>2.2000000000000002</v>
      </c>
      <c r="T39" s="12" t="str">
        <f t="shared" si="11"/>
        <v>MEDIO</v>
      </c>
      <c r="U39" s="13" t="s">
        <v>68</v>
      </c>
      <c r="V39" s="9" t="s">
        <v>158</v>
      </c>
      <c r="W39" s="13" t="s">
        <v>84</v>
      </c>
      <c r="X39" s="9">
        <v>1</v>
      </c>
      <c r="Y39" s="9">
        <f t="shared" si="12"/>
        <v>2.2000000000000002</v>
      </c>
      <c r="Z39" s="18" t="str">
        <f t="shared" si="13"/>
        <v>ACEPTABLE</v>
      </c>
      <c r="AA39" s="9">
        <v>0</v>
      </c>
      <c r="AB39" s="9">
        <v>1</v>
      </c>
      <c r="AC39" s="9">
        <v>0</v>
      </c>
      <c r="AD39" s="9">
        <v>0</v>
      </c>
      <c r="AE39" s="9">
        <v>0</v>
      </c>
      <c r="AF39" s="9">
        <v>0</v>
      </c>
    </row>
    <row r="40" spans="1:32" ht="60.6" x14ac:dyDescent="0.2">
      <c r="A40" s="144"/>
      <c r="B40" s="149"/>
      <c r="C40" s="20" t="s">
        <v>0</v>
      </c>
      <c r="D40" s="20" t="s">
        <v>249</v>
      </c>
      <c r="E40" s="40">
        <f t="shared" si="2"/>
        <v>1</v>
      </c>
      <c r="F40" s="40">
        <f t="shared" si="3"/>
        <v>0</v>
      </c>
      <c r="G40" s="40">
        <v>0</v>
      </c>
      <c r="H40" s="17" t="s">
        <v>256</v>
      </c>
      <c r="I40" s="17" t="s">
        <v>247</v>
      </c>
      <c r="J40" s="8" t="s">
        <v>25</v>
      </c>
      <c r="K40" s="6" t="s">
        <v>267</v>
      </c>
      <c r="L40" s="6" t="s">
        <v>271</v>
      </c>
      <c r="M40" s="6" t="s">
        <v>236</v>
      </c>
      <c r="N40" s="9">
        <v>250</v>
      </c>
      <c r="O40" s="15">
        <f t="shared" si="14"/>
        <v>1</v>
      </c>
      <c r="P40" s="12" t="str">
        <f t="shared" si="15"/>
        <v>3</v>
      </c>
      <c r="Q40" s="9">
        <v>2</v>
      </c>
      <c r="R40" s="9">
        <v>2</v>
      </c>
      <c r="S40" s="9">
        <f t="shared" si="10"/>
        <v>2.2000000000000002</v>
      </c>
      <c r="T40" s="12" t="str">
        <f t="shared" si="11"/>
        <v>MEDIO</v>
      </c>
      <c r="U40" s="13" t="s">
        <v>68</v>
      </c>
      <c r="V40" s="9" t="s">
        <v>158</v>
      </c>
      <c r="W40" s="13" t="s">
        <v>84</v>
      </c>
      <c r="X40" s="9">
        <v>1</v>
      </c>
      <c r="Y40" s="9">
        <f t="shared" si="12"/>
        <v>2.2000000000000002</v>
      </c>
      <c r="Z40" s="18" t="str">
        <f t="shared" si="13"/>
        <v>ACEPTABLE</v>
      </c>
      <c r="AA40" s="9">
        <v>0</v>
      </c>
      <c r="AB40" s="9">
        <v>1</v>
      </c>
      <c r="AC40" s="9">
        <v>0</v>
      </c>
      <c r="AD40" s="9">
        <v>0</v>
      </c>
      <c r="AE40" s="9">
        <v>0</v>
      </c>
      <c r="AF40" s="9">
        <v>0</v>
      </c>
    </row>
    <row r="41" spans="1:32" ht="60.6" x14ac:dyDescent="0.2">
      <c r="A41" s="144"/>
      <c r="B41" s="149"/>
      <c r="C41" s="20" t="s">
        <v>24</v>
      </c>
      <c r="D41" s="20" t="s">
        <v>262</v>
      </c>
      <c r="E41" s="40">
        <f t="shared" si="2"/>
        <v>0</v>
      </c>
      <c r="F41" s="40">
        <f t="shared" si="3"/>
        <v>1</v>
      </c>
      <c r="G41" s="40">
        <v>0</v>
      </c>
      <c r="H41" s="17" t="s">
        <v>257</v>
      </c>
      <c r="I41" s="17" t="s">
        <v>247</v>
      </c>
      <c r="J41" s="8" t="s">
        <v>25</v>
      </c>
      <c r="K41" s="6" t="s">
        <v>268</v>
      </c>
      <c r="L41" s="6" t="s">
        <v>271</v>
      </c>
      <c r="M41" s="6" t="s">
        <v>236</v>
      </c>
      <c r="N41" s="9">
        <v>25</v>
      </c>
      <c r="O41" s="15">
        <f t="shared" si="14"/>
        <v>0.1</v>
      </c>
      <c r="P41" s="12" t="str">
        <f t="shared" si="15"/>
        <v>1</v>
      </c>
      <c r="Q41" s="9">
        <v>2</v>
      </c>
      <c r="R41" s="9">
        <v>2</v>
      </c>
      <c r="S41" s="9">
        <f t="shared" si="10"/>
        <v>1.7999999999999998</v>
      </c>
      <c r="T41" s="12" t="str">
        <f t="shared" si="11"/>
        <v>BAJO</v>
      </c>
      <c r="U41" s="13" t="s">
        <v>68</v>
      </c>
      <c r="V41" s="9" t="s">
        <v>158</v>
      </c>
      <c r="W41" s="13" t="s">
        <v>84</v>
      </c>
      <c r="X41" s="9">
        <v>1</v>
      </c>
      <c r="Y41" s="9">
        <f t="shared" si="12"/>
        <v>1.7999999999999998</v>
      </c>
      <c r="Z41" s="18" t="str">
        <f t="shared" si="13"/>
        <v>ACEPTABLE</v>
      </c>
      <c r="AA41" s="9">
        <v>0</v>
      </c>
      <c r="AB41" s="9">
        <v>1</v>
      </c>
      <c r="AC41" s="9">
        <v>0</v>
      </c>
      <c r="AD41" s="9">
        <v>0</v>
      </c>
      <c r="AE41" s="9">
        <v>0</v>
      </c>
      <c r="AF41" s="9">
        <v>0</v>
      </c>
    </row>
    <row r="42" spans="1:32" ht="61.2" customHeight="1" x14ac:dyDescent="0.2">
      <c r="A42" s="144"/>
      <c r="B42" s="149"/>
      <c r="C42" s="20" t="s">
        <v>0</v>
      </c>
      <c r="D42" s="20" t="s">
        <v>249</v>
      </c>
      <c r="E42" s="40">
        <f t="shared" si="2"/>
        <v>0</v>
      </c>
      <c r="F42" s="40">
        <f t="shared" si="3"/>
        <v>1</v>
      </c>
      <c r="G42" s="40">
        <v>0</v>
      </c>
      <c r="H42" s="17" t="s">
        <v>258</v>
      </c>
      <c r="I42" s="17" t="s">
        <v>261</v>
      </c>
      <c r="J42" s="8" t="s">
        <v>25</v>
      </c>
      <c r="K42" s="6" t="s">
        <v>269</v>
      </c>
      <c r="L42" s="6" t="s">
        <v>271</v>
      </c>
      <c r="M42" s="6" t="s">
        <v>236</v>
      </c>
      <c r="N42" s="9">
        <v>1</v>
      </c>
      <c r="O42" s="15">
        <f t="shared" si="14"/>
        <v>4.0000000000000001E-3</v>
      </c>
      <c r="P42" s="12" t="str">
        <f t="shared" si="15"/>
        <v>1</v>
      </c>
      <c r="Q42" s="9">
        <v>2</v>
      </c>
      <c r="R42" s="9">
        <v>2</v>
      </c>
      <c r="S42" s="9">
        <f t="shared" si="10"/>
        <v>1.7999999999999998</v>
      </c>
      <c r="T42" s="12" t="str">
        <f t="shared" si="11"/>
        <v>BAJO</v>
      </c>
      <c r="U42" s="13" t="s">
        <v>68</v>
      </c>
      <c r="V42" s="9" t="s">
        <v>158</v>
      </c>
      <c r="W42" s="13" t="s">
        <v>84</v>
      </c>
      <c r="X42" s="9">
        <v>1</v>
      </c>
      <c r="Y42" s="9">
        <f t="shared" si="12"/>
        <v>1.7999999999999998</v>
      </c>
      <c r="Z42" s="18" t="str">
        <f t="shared" si="13"/>
        <v>ACEPTABLE</v>
      </c>
      <c r="AA42" s="9">
        <v>0</v>
      </c>
      <c r="AB42" s="9">
        <v>1</v>
      </c>
      <c r="AC42" s="9">
        <v>0</v>
      </c>
      <c r="AD42" s="9">
        <v>0</v>
      </c>
      <c r="AE42" s="9">
        <v>0</v>
      </c>
      <c r="AF42" s="9">
        <v>0</v>
      </c>
    </row>
    <row r="43" spans="1:32" ht="60.6" x14ac:dyDescent="0.2">
      <c r="A43" s="144"/>
      <c r="B43" s="149"/>
      <c r="C43" s="20" t="s">
        <v>24</v>
      </c>
      <c r="D43" s="20" t="s">
        <v>262</v>
      </c>
      <c r="E43" s="40">
        <f t="shared" si="2"/>
        <v>0</v>
      </c>
      <c r="F43" s="40">
        <f t="shared" si="3"/>
        <v>1</v>
      </c>
      <c r="G43" s="40">
        <v>0</v>
      </c>
      <c r="H43" s="17" t="s">
        <v>259</v>
      </c>
      <c r="I43" s="17" t="s">
        <v>247</v>
      </c>
      <c r="J43" s="8" t="s">
        <v>25</v>
      </c>
      <c r="K43" s="6" t="s">
        <v>270</v>
      </c>
      <c r="L43" s="6" t="s">
        <v>271</v>
      </c>
      <c r="M43" s="6" t="s">
        <v>236</v>
      </c>
      <c r="N43" s="9">
        <v>25</v>
      </c>
      <c r="O43" s="15">
        <f t="shared" si="14"/>
        <v>0.1</v>
      </c>
      <c r="P43" s="12" t="str">
        <f t="shared" si="15"/>
        <v>1</v>
      </c>
      <c r="Q43" s="9">
        <v>2</v>
      </c>
      <c r="R43" s="9">
        <v>2</v>
      </c>
      <c r="S43" s="9">
        <f t="shared" si="10"/>
        <v>1.7999999999999998</v>
      </c>
      <c r="T43" s="12" t="str">
        <f t="shared" si="11"/>
        <v>BAJO</v>
      </c>
      <c r="U43" s="13" t="s">
        <v>68</v>
      </c>
      <c r="V43" s="9" t="s">
        <v>158</v>
      </c>
      <c r="W43" s="13" t="s">
        <v>84</v>
      </c>
      <c r="X43" s="9">
        <v>1</v>
      </c>
      <c r="Y43" s="9">
        <f t="shared" si="12"/>
        <v>1.7999999999999998</v>
      </c>
      <c r="Z43" s="18" t="str">
        <f t="shared" si="13"/>
        <v>ACEPTABLE</v>
      </c>
      <c r="AA43" s="9">
        <v>0</v>
      </c>
      <c r="AB43" s="9">
        <v>1</v>
      </c>
      <c r="AC43" s="9">
        <v>0</v>
      </c>
      <c r="AD43" s="9">
        <v>0</v>
      </c>
      <c r="AE43" s="9">
        <v>0</v>
      </c>
      <c r="AF43" s="9">
        <v>0</v>
      </c>
    </row>
  </sheetData>
  <mergeCells count="48">
    <mergeCell ref="A1:A3"/>
    <mergeCell ref="B1:Z1"/>
    <mergeCell ref="AA1:AC1"/>
    <mergeCell ref="AD1:AF1"/>
    <mergeCell ref="B2:Z3"/>
    <mergeCell ref="AA2:AC2"/>
    <mergeCell ref="AD2:AF2"/>
    <mergeCell ref="AA3:AC3"/>
    <mergeCell ref="AD3:AF3"/>
    <mergeCell ref="A5:G5"/>
    <mergeCell ref="H5:T5"/>
    <mergeCell ref="U5:Z5"/>
    <mergeCell ref="AA5:AF6"/>
    <mergeCell ref="A6:A8"/>
    <mergeCell ref="B6:B8"/>
    <mergeCell ref="C6:C8"/>
    <mergeCell ref="D6:D8"/>
    <mergeCell ref="E6:G6"/>
    <mergeCell ref="H6:I6"/>
    <mergeCell ref="N6:T6"/>
    <mergeCell ref="U6:Y6"/>
    <mergeCell ref="Z6:Z8"/>
    <mergeCell ref="E7:E8"/>
    <mergeCell ref="F7:F8"/>
    <mergeCell ref="G7:G8"/>
    <mergeCell ref="H7:H8"/>
    <mergeCell ref="I7:I8"/>
    <mergeCell ref="J7:K7"/>
    <mergeCell ref="J6:M6"/>
    <mergeCell ref="A10:A43"/>
    <mergeCell ref="B10:B43"/>
    <mergeCell ref="U7:V7"/>
    <mergeCell ref="W7:W8"/>
    <mergeCell ref="X7:X8"/>
    <mergeCell ref="L7:L8"/>
    <mergeCell ref="N7:P7"/>
    <mergeCell ref="Q7:Q8"/>
    <mergeCell ref="R7:R8"/>
    <mergeCell ref="M7:M8"/>
    <mergeCell ref="S7:S8"/>
    <mergeCell ref="T7:T8"/>
    <mergeCell ref="Y7:Y8"/>
    <mergeCell ref="AC7:AC8"/>
    <mergeCell ref="AD7:AD8"/>
    <mergeCell ref="AE7:AE8"/>
    <mergeCell ref="AF7:AF8"/>
    <mergeCell ref="AA7:AA8"/>
    <mergeCell ref="AB7:AB8"/>
  </mergeCells>
  <conditionalFormatting sqref="T10:T43">
    <cfRule type="cellIs" dxfId="75" priority="8" stopIfTrue="1" operator="equal">
      <formula>"ALTO"</formula>
    </cfRule>
    <cfRule type="cellIs" dxfId="74" priority="9" stopIfTrue="1" operator="equal">
      <formula>"MEDIO"</formula>
    </cfRule>
    <cfRule type="cellIs" dxfId="73" priority="10" stopIfTrue="1" operator="equal">
      <formula>"BAJO"</formula>
    </cfRule>
  </conditionalFormatting>
  <conditionalFormatting sqref="P10:P43">
    <cfRule type="cellIs" dxfId="72" priority="4" operator="greaterThan">
      <formula>0</formula>
    </cfRule>
    <cfRule type="cellIs" dxfId="71" priority="5" stopIfTrue="1" operator="equal">
      <formula>"ALTO"</formula>
    </cfRule>
    <cfRule type="cellIs" dxfId="70" priority="6" stopIfTrue="1" operator="equal">
      <formula>"MEDIO"</formula>
    </cfRule>
    <cfRule type="cellIs" dxfId="69" priority="7" stopIfTrue="1" operator="equal">
      <formula>"BAJO"</formula>
    </cfRule>
  </conditionalFormatting>
  <conditionalFormatting sqref="Z10:Z43">
    <cfRule type="cellIs" dxfId="68" priority="1" stopIfTrue="1" operator="equal">
      <formula>"SIGNIFICATIVO"</formula>
    </cfRule>
    <cfRule type="cellIs" dxfId="67" priority="2" stopIfTrue="1" operator="equal">
      <formula>"MODERADO"</formula>
    </cfRule>
    <cfRule type="cellIs" dxfId="66" priority="3" stopIfTrue="1" operator="equal">
      <formula>"ACEPTABLE"</formula>
    </cfRule>
  </conditionalFormatting>
  <pageMargins left="0.7" right="0.7" top="0.75" bottom="0.75" header="0.3" footer="0.3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ECV!$B$4:$B$8</xm:f>
          </x14:formula1>
          <xm:sqref>M1:M1048576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7"/>
  <dimension ref="A1:AF26"/>
  <sheetViews>
    <sheetView topLeftCell="A22" workbookViewId="0">
      <selection activeCell="H10" sqref="H10:H26"/>
    </sheetView>
  </sheetViews>
  <sheetFormatPr baseColWidth="10" defaultColWidth="11.44140625" defaultRowHeight="10.199999999999999" x14ac:dyDescent="0.2"/>
  <cols>
    <col min="1" max="1" width="20.88671875" style="1" customWidth="1"/>
    <col min="2" max="2" width="19.5546875" style="1" customWidth="1"/>
    <col min="3" max="3" width="16.33203125" style="1" bestFit="1" customWidth="1"/>
    <col min="4" max="4" width="24" style="1" customWidth="1"/>
    <col min="5" max="7" width="6.6640625" style="2" customWidth="1"/>
    <col min="8" max="8" width="29.33203125" style="1" customWidth="1"/>
    <col min="9" max="9" width="31.44140625" style="1" customWidth="1"/>
    <col min="10" max="10" width="20.33203125" style="1" customWidth="1"/>
    <col min="11" max="11" width="24.6640625" style="1" customWidth="1"/>
    <col min="12" max="13" width="16.33203125" style="1" customWidth="1"/>
    <col min="14" max="16" width="13.6640625" style="1" customWidth="1"/>
    <col min="17" max="18" width="20" style="1" customWidth="1"/>
    <col min="19" max="19" width="21.109375" style="1" customWidth="1"/>
    <col min="20" max="21" width="15.6640625" style="1" customWidth="1"/>
    <col min="22" max="22" width="16.6640625" style="1" customWidth="1"/>
    <col min="23" max="28" width="6.6640625" style="1" customWidth="1"/>
    <col min="29" max="16384" width="11.44140625" style="1"/>
  </cols>
  <sheetData>
    <row r="1" spans="1:32" customFormat="1" ht="31.5" customHeight="1" x14ac:dyDescent="0.4">
      <c r="A1" s="150"/>
      <c r="B1" s="123" t="s">
        <v>19</v>
      </c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5"/>
      <c r="AA1" s="115" t="s">
        <v>15</v>
      </c>
      <c r="AB1" s="115"/>
      <c r="AC1" s="105"/>
      <c r="AD1" s="107" t="s">
        <v>139</v>
      </c>
      <c r="AE1" s="107"/>
      <c r="AF1" s="107"/>
    </row>
    <row r="2" spans="1:32" customFormat="1" ht="21.75" customHeight="1" x14ac:dyDescent="0.25">
      <c r="A2" s="150"/>
      <c r="B2" s="126" t="s">
        <v>16</v>
      </c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8"/>
      <c r="AA2" s="115" t="s">
        <v>87</v>
      </c>
      <c r="AB2" s="115"/>
      <c r="AC2" s="105"/>
      <c r="AD2" s="116">
        <v>1</v>
      </c>
      <c r="AE2" s="117"/>
      <c r="AF2" s="118"/>
    </row>
    <row r="3" spans="1:32" customFormat="1" ht="25.5" customHeight="1" x14ac:dyDescent="0.25">
      <c r="A3" s="150"/>
      <c r="B3" s="129"/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31"/>
      <c r="AA3" s="115" t="s">
        <v>17</v>
      </c>
      <c r="AB3" s="115"/>
      <c r="AC3" s="105"/>
      <c r="AD3" s="119" t="s">
        <v>18</v>
      </c>
      <c r="AE3" s="119"/>
      <c r="AF3" s="119"/>
    </row>
    <row r="4" spans="1:32" customFormat="1" ht="9" customHeight="1" x14ac:dyDescent="0.25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4"/>
      <c r="P4" s="4"/>
      <c r="Q4" s="3"/>
      <c r="R4" s="5"/>
      <c r="S4" s="5"/>
    </row>
    <row r="5" spans="1:32" s="33" customFormat="1" ht="30" customHeight="1" x14ac:dyDescent="0.2">
      <c r="A5" s="99" t="s">
        <v>20</v>
      </c>
      <c r="B5" s="99"/>
      <c r="C5" s="99"/>
      <c r="D5" s="99"/>
      <c r="E5" s="99"/>
      <c r="F5" s="99"/>
      <c r="G5" s="99"/>
      <c r="H5" s="99" t="s">
        <v>14</v>
      </c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 t="s">
        <v>1</v>
      </c>
      <c r="V5" s="99"/>
      <c r="W5" s="99"/>
      <c r="X5" s="99"/>
      <c r="Y5" s="99"/>
      <c r="Z5" s="99"/>
      <c r="AA5" s="92" t="s">
        <v>217</v>
      </c>
      <c r="AB5" s="92"/>
      <c r="AC5" s="92"/>
      <c r="AD5" s="92"/>
      <c r="AE5" s="92"/>
      <c r="AF5" s="92"/>
    </row>
    <row r="6" spans="1:32" s="33" customFormat="1" ht="30" customHeight="1" x14ac:dyDescent="0.2">
      <c r="A6" s="92" t="s">
        <v>117</v>
      </c>
      <c r="B6" s="92" t="s">
        <v>118</v>
      </c>
      <c r="C6" s="92" t="s">
        <v>8</v>
      </c>
      <c r="D6" s="92" t="s">
        <v>9</v>
      </c>
      <c r="E6" s="92" t="s">
        <v>10</v>
      </c>
      <c r="F6" s="92"/>
      <c r="G6" s="92"/>
      <c r="H6" s="92" t="s">
        <v>179</v>
      </c>
      <c r="I6" s="92"/>
      <c r="J6" s="95" t="s">
        <v>180</v>
      </c>
      <c r="K6" s="96"/>
      <c r="L6" s="96"/>
      <c r="M6" s="97"/>
      <c r="N6" s="92" t="s">
        <v>181</v>
      </c>
      <c r="O6" s="92"/>
      <c r="P6" s="92"/>
      <c r="Q6" s="92"/>
      <c r="R6" s="92"/>
      <c r="S6" s="92"/>
      <c r="T6" s="92"/>
      <c r="U6" s="92" t="s">
        <v>182</v>
      </c>
      <c r="V6" s="92"/>
      <c r="W6" s="92"/>
      <c r="X6" s="92"/>
      <c r="Y6" s="92"/>
      <c r="Z6" s="92" t="s">
        <v>210</v>
      </c>
      <c r="AA6" s="92"/>
      <c r="AB6" s="92"/>
      <c r="AC6" s="92"/>
      <c r="AD6" s="92"/>
      <c r="AE6" s="92"/>
      <c r="AF6" s="92"/>
    </row>
    <row r="7" spans="1:32" s="33" customFormat="1" ht="29.25" customHeight="1" x14ac:dyDescent="0.2">
      <c r="A7" s="92"/>
      <c r="B7" s="92"/>
      <c r="C7" s="92"/>
      <c r="D7" s="92"/>
      <c r="E7" s="100" t="s">
        <v>25</v>
      </c>
      <c r="F7" s="100" t="s">
        <v>242</v>
      </c>
      <c r="G7" s="100" t="s">
        <v>2</v>
      </c>
      <c r="H7" s="92" t="s">
        <v>11</v>
      </c>
      <c r="I7" s="92" t="s">
        <v>12</v>
      </c>
      <c r="J7" s="93" t="s">
        <v>184</v>
      </c>
      <c r="K7" s="93"/>
      <c r="L7" s="93" t="s">
        <v>193</v>
      </c>
      <c r="M7" s="138" t="s">
        <v>212</v>
      </c>
      <c r="N7" s="92" t="s">
        <v>186</v>
      </c>
      <c r="O7" s="92"/>
      <c r="P7" s="92"/>
      <c r="Q7" s="92" t="s">
        <v>195</v>
      </c>
      <c r="R7" s="92" t="s">
        <v>215</v>
      </c>
      <c r="S7" s="92" t="s">
        <v>189</v>
      </c>
      <c r="T7" s="92" t="s">
        <v>190</v>
      </c>
      <c r="U7" s="92" t="s">
        <v>199</v>
      </c>
      <c r="V7" s="92"/>
      <c r="W7" s="92" t="s">
        <v>207</v>
      </c>
      <c r="X7" s="92" t="s">
        <v>208</v>
      </c>
      <c r="Y7" s="92" t="s">
        <v>209</v>
      </c>
      <c r="Z7" s="92"/>
      <c r="AA7" s="98" t="s">
        <v>3</v>
      </c>
      <c r="AB7" s="98" t="s">
        <v>4</v>
      </c>
      <c r="AC7" s="98" t="s">
        <v>5</v>
      </c>
      <c r="AD7" s="98" t="s">
        <v>6</v>
      </c>
      <c r="AE7" s="98" t="s">
        <v>21</v>
      </c>
      <c r="AF7" s="98" t="s">
        <v>7</v>
      </c>
    </row>
    <row r="8" spans="1:32" s="33" customFormat="1" ht="51.75" customHeight="1" x14ac:dyDescent="0.2">
      <c r="A8" s="92"/>
      <c r="B8" s="92"/>
      <c r="C8" s="92"/>
      <c r="D8" s="92"/>
      <c r="E8" s="100"/>
      <c r="F8" s="100"/>
      <c r="G8" s="100"/>
      <c r="H8" s="92"/>
      <c r="I8" s="92"/>
      <c r="J8" s="51" t="s">
        <v>46</v>
      </c>
      <c r="K8" s="52" t="s">
        <v>47</v>
      </c>
      <c r="L8" s="93"/>
      <c r="M8" s="139"/>
      <c r="N8" s="53" t="s">
        <v>74</v>
      </c>
      <c r="O8" s="53" t="s">
        <v>75</v>
      </c>
      <c r="P8" s="54" t="s">
        <v>76</v>
      </c>
      <c r="Q8" s="92"/>
      <c r="R8" s="92"/>
      <c r="S8" s="92"/>
      <c r="T8" s="92"/>
      <c r="U8" s="51" t="s">
        <v>30</v>
      </c>
      <c r="V8" s="51" t="s">
        <v>29</v>
      </c>
      <c r="W8" s="92"/>
      <c r="X8" s="92"/>
      <c r="Y8" s="92"/>
      <c r="Z8" s="92"/>
      <c r="AA8" s="98"/>
      <c r="AB8" s="98"/>
      <c r="AC8" s="98"/>
      <c r="AD8" s="98"/>
      <c r="AE8" s="98"/>
      <c r="AF8" s="98"/>
    </row>
    <row r="9" spans="1:32" x14ac:dyDescent="0.2">
      <c r="A9" s="19"/>
      <c r="B9" s="23"/>
      <c r="C9" s="21"/>
      <c r="D9" s="21"/>
      <c r="E9" s="24"/>
      <c r="F9" s="25"/>
      <c r="G9" s="25"/>
      <c r="H9" s="21"/>
      <c r="I9" s="21"/>
      <c r="J9" s="26"/>
      <c r="K9" s="26"/>
      <c r="L9" s="21"/>
      <c r="M9" s="21"/>
      <c r="N9" s="21"/>
      <c r="O9" s="21"/>
      <c r="P9" s="21"/>
      <c r="Q9" s="21"/>
      <c r="R9" s="21"/>
      <c r="S9" s="21"/>
      <c r="T9" s="21"/>
      <c r="U9" s="21"/>
      <c r="V9" s="22"/>
      <c r="W9" s="22"/>
      <c r="X9" s="22"/>
      <c r="Y9" s="22"/>
      <c r="Z9" s="22"/>
      <c r="AA9" s="22"/>
      <c r="AB9" s="22"/>
    </row>
    <row r="10" spans="1:32" ht="78.75" customHeight="1" x14ac:dyDescent="0.2">
      <c r="A10" s="134" t="s">
        <v>133</v>
      </c>
      <c r="B10" s="137" t="s">
        <v>134</v>
      </c>
      <c r="C10" s="20" t="s">
        <v>0</v>
      </c>
      <c r="D10" s="20" t="s">
        <v>135</v>
      </c>
      <c r="E10" s="40">
        <f>IF(N10&gt;200,1,0)</f>
        <v>1</v>
      </c>
      <c r="F10" s="40">
        <f>IF(N10&lt;200,1,0)</f>
        <v>0</v>
      </c>
      <c r="G10" s="40">
        <v>0</v>
      </c>
      <c r="H10" s="17" t="s">
        <v>31</v>
      </c>
      <c r="I10" s="17" t="s">
        <v>42</v>
      </c>
      <c r="J10" s="8" t="s">
        <v>25</v>
      </c>
      <c r="K10" s="6" t="s">
        <v>35</v>
      </c>
      <c r="L10" s="6" t="s">
        <v>35</v>
      </c>
      <c r="M10" s="6" t="s">
        <v>239</v>
      </c>
      <c r="N10" s="9">
        <v>250</v>
      </c>
      <c r="O10" s="15">
        <f>+N10/250</f>
        <v>1</v>
      </c>
      <c r="P10" s="12" t="str">
        <f>IF(O10&lt;=0.15,"1",IF(AND(O10&gt;0.15,O10&lt;0.3),"2",IF(AND(O10&gt;=0.3),"3")))</f>
        <v>3</v>
      </c>
      <c r="Q10" s="9">
        <v>2</v>
      </c>
      <c r="R10" s="9">
        <v>1</v>
      </c>
      <c r="S10" s="9">
        <f t="shared" ref="S10:S26" si="0">+(P10*0.2)+(Q10*0.5)+(R10*0.3)</f>
        <v>1.9000000000000001</v>
      </c>
      <c r="T10" s="12" t="str">
        <f t="shared" ref="T10:T26" si="1">IF(S10&lt;=2,"BAJO",IF(AND(S10&gt;2,S10&lt;2.5),"MEDIO",IF(AND(S10&gt;=2.5),"ALTO")))</f>
        <v>BAJO</v>
      </c>
      <c r="U10" s="13" t="s">
        <v>53</v>
      </c>
      <c r="V10" s="9" t="s">
        <v>158</v>
      </c>
      <c r="W10" s="13" t="s">
        <v>54</v>
      </c>
      <c r="X10" s="9">
        <v>1</v>
      </c>
      <c r="Y10" s="9">
        <f>+X10*S10</f>
        <v>1.9000000000000001</v>
      </c>
      <c r="Z10" s="18" t="str">
        <f>IF(Y10&lt;=3,"ACEPTABLE",IF(AND(Y10&gt;3,Y10&lt;6),"MODERADO",IF(AND(Y10&gt;=6),"SIGNIFICATIVO")))</f>
        <v>ACEPTABLE</v>
      </c>
      <c r="AA10" s="9">
        <v>0</v>
      </c>
      <c r="AB10" s="9">
        <v>1</v>
      </c>
      <c r="AC10" s="9">
        <v>0</v>
      </c>
      <c r="AD10" s="9">
        <v>0</v>
      </c>
      <c r="AE10" s="9">
        <v>1</v>
      </c>
      <c r="AF10" s="9">
        <v>1</v>
      </c>
    </row>
    <row r="11" spans="1:32" ht="71.400000000000006" customHeight="1" x14ac:dyDescent="0.2">
      <c r="A11" s="134"/>
      <c r="B11" s="137"/>
      <c r="C11" s="20" t="s">
        <v>0</v>
      </c>
      <c r="D11" s="20" t="s">
        <v>135</v>
      </c>
      <c r="E11" s="40">
        <f t="shared" ref="E11:E26" si="2">IF(N11&gt;200,1,0)</f>
        <v>0</v>
      </c>
      <c r="F11" s="40">
        <f t="shared" ref="F11:F26" si="3">IF(N11&lt;200,1,0)</f>
        <v>1</v>
      </c>
      <c r="G11" s="40">
        <v>0</v>
      </c>
      <c r="H11" s="17" t="s">
        <v>31</v>
      </c>
      <c r="I11" s="17" t="s">
        <v>42</v>
      </c>
      <c r="J11" s="8" t="s">
        <v>25</v>
      </c>
      <c r="K11" s="6" t="s">
        <v>43</v>
      </c>
      <c r="L11" s="6" t="s">
        <v>69</v>
      </c>
      <c r="M11" s="6" t="s">
        <v>239</v>
      </c>
      <c r="N11" s="9">
        <v>3</v>
      </c>
      <c r="O11" s="15">
        <f t="shared" ref="O11:O20" si="4">+N11/250</f>
        <v>1.2E-2</v>
      </c>
      <c r="P11" s="12" t="str">
        <f t="shared" ref="P11:P20" si="5">IF(O11&lt;=0.15,"1",IF(AND(O11&gt;0.15,O11&lt;0.3),"2",IF(AND(O11&gt;=0.3),"3")))</f>
        <v>1</v>
      </c>
      <c r="Q11" s="9">
        <v>2</v>
      </c>
      <c r="R11" s="9">
        <v>2</v>
      </c>
      <c r="S11" s="9">
        <f t="shared" si="0"/>
        <v>1.7999999999999998</v>
      </c>
      <c r="T11" s="12" t="str">
        <f t="shared" si="1"/>
        <v>BAJO</v>
      </c>
      <c r="U11" s="13" t="s">
        <v>92</v>
      </c>
      <c r="V11" s="9" t="s">
        <v>158</v>
      </c>
      <c r="W11" s="13" t="s">
        <v>55</v>
      </c>
      <c r="X11" s="9">
        <v>1</v>
      </c>
      <c r="Y11" s="9">
        <f t="shared" ref="Y11:Y26" si="6">+X11*S11</f>
        <v>1.7999999999999998</v>
      </c>
      <c r="Z11" s="18" t="str">
        <f t="shared" ref="Z11:Z26" si="7">IF(Y11&lt;=3,"ACEPTABLE",IF(AND(Y11&gt;3,Y11&lt;6),"MODERADO",IF(AND(Y11&gt;=6),"SIGNIFICATIVO")))</f>
        <v>ACEPTABLE</v>
      </c>
      <c r="AA11" s="9">
        <v>0</v>
      </c>
      <c r="AB11" s="9">
        <v>1</v>
      </c>
      <c r="AC11" s="9">
        <v>0</v>
      </c>
      <c r="AD11" s="9">
        <v>1</v>
      </c>
      <c r="AE11" s="9">
        <v>1</v>
      </c>
      <c r="AF11" s="9">
        <v>1</v>
      </c>
    </row>
    <row r="12" spans="1:32" ht="61.2" x14ac:dyDescent="0.2">
      <c r="A12" s="134"/>
      <c r="B12" s="137"/>
      <c r="C12" s="20" t="s">
        <v>0</v>
      </c>
      <c r="D12" s="20" t="s">
        <v>135</v>
      </c>
      <c r="E12" s="40">
        <f t="shared" si="2"/>
        <v>1</v>
      </c>
      <c r="F12" s="40">
        <f t="shared" si="3"/>
        <v>0</v>
      </c>
      <c r="G12" s="40">
        <v>0</v>
      </c>
      <c r="H12" s="17" t="s">
        <v>31</v>
      </c>
      <c r="I12" s="17" t="s">
        <v>41</v>
      </c>
      <c r="J12" s="8" t="s">
        <v>25</v>
      </c>
      <c r="K12" s="6" t="s">
        <v>99</v>
      </c>
      <c r="L12" s="6" t="s">
        <v>106</v>
      </c>
      <c r="M12" s="6" t="s">
        <v>239</v>
      </c>
      <c r="N12" s="9">
        <v>250</v>
      </c>
      <c r="O12" s="15">
        <f t="shared" si="4"/>
        <v>1</v>
      </c>
      <c r="P12" s="12" t="str">
        <f t="shared" si="5"/>
        <v>3</v>
      </c>
      <c r="Q12" s="9">
        <v>1</v>
      </c>
      <c r="R12" s="9">
        <v>1</v>
      </c>
      <c r="S12" s="9">
        <f t="shared" si="0"/>
        <v>1.4000000000000001</v>
      </c>
      <c r="T12" s="12" t="str">
        <f t="shared" si="1"/>
        <v>BAJO</v>
      </c>
      <c r="U12" s="13" t="s">
        <v>100</v>
      </c>
      <c r="V12" s="9" t="s">
        <v>158</v>
      </c>
      <c r="W12" s="13" t="s">
        <v>97</v>
      </c>
      <c r="X12" s="9">
        <v>2</v>
      </c>
      <c r="Y12" s="9">
        <f t="shared" si="6"/>
        <v>2.8000000000000003</v>
      </c>
      <c r="Z12" s="18" t="str">
        <f t="shared" si="7"/>
        <v>ACEPTABLE</v>
      </c>
      <c r="AA12" s="9">
        <v>0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</row>
    <row r="13" spans="1:32" ht="142.80000000000001" customHeight="1" x14ac:dyDescent="0.2">
      <c r="A13" s="134"/>
      <c r="B13" s="137"/>
      <c r="C13" s="20" t="s">
        <v>0</v>
      </c>
      <c r="D13" s="20" t="s">
        <v>135</v>
      </c>
      <c r="E13" s="40">
        <f t="shared" si="2"/>
        <v>1</v>
      </c>
      <c r="F13" s="40">
        <f t="shared" si="3"/>
        <v>0</v>
      </c>
      <c r="G13" s="40">
        <v>0</v>
      </c>
      <c r="H13" s="17" t="s">
        <v>33</v>
      </c>
      <c r="I13" s="17" t="s">
        <v>56</v>
      </c>
      <c r="J13" s="8" t="s">
        <v>25</v>
      </c>
      <c r="K13" s="6" t="s">
        <v>39</v>
      </c>
      <c r="L13" s="6" t="s">
        <v>49</v>
      </c>
      <c r="M13" s="6" t="s">
        <v>237</v>
      </c>
      <c r="N13" s="9">
        <v>250</v>
      </c>
      <c r="O13" s="15">
        <f t="shared" si="4"/>
        <v>1</v>
      </c>
      <c r="P13" s="12" t="str">
        <f t="shared" si="5"/>
        <v>3</v>
      </c>
      <c r="Q13" s="9">
        <v>1</v>
      </c>
      <c r="R13" s="9">
        <v>1</v>
      </c>
      <c r="S13" s="9">
        <f t="shared" si="0"/>
        <v>1.4000000000000001</v>
      </c>
      <c r="T13" s="12" t="str">
        <f t="shared" si="1"/>
        <v>BAJO</v>
      </c>
      <c r="U13" s="13" t="s">
        <v>22</v>
      </c>
      <c r="V13" s="9" t="s">
        <v>158</v>
      </c>
      <c r="W13" s="13" t="s">
        <v>86</v>
      </c>
      <c r="X13" s="9">
        <v>1</v>
      </c>
      <c r="Y13" s="9">
        <f t="shared" si="6"/>
        <v>1.4000000000000001</v>
      </c>
      <c r="Z13" s="18" t="str">
        <f t="shared" si="7"/>
        <v>ACEPTABLE</v>
      </c>
      <c r="AA13" s="9">
        <v>0</v>
      </c>
      <c r="AB13" s="9">
        <v>1</v>
      </c>
      <c r="AC13" s="9">
        <v>1</v>
      </c>
      <c r="AD13" s="9">
        <v>1</v>
      </c>
      <c r="AE13" s="9">
        <v>1</v>
      </c>
      <c r="AF13" s="9">
        <v>1</v>
      </c>
    </row>
    <row r="14" spans="1:32" ht="61.2" x14ac:dyDescent="0.2">
      <c r="A14" s="134"/>
      <c r="B14" s="137"/>
      <c r="C14" s="20" t="s">
        <v>0</v>
      </c>
      <c r="D14" s="20" t="s">
        <v>135</v>
      </c>
      <c r="E14" s="40">
        <f t="shared" si="2"/>
        <v>0</v>
      </c>
      <c r="F14" s="40">
        <f t="shared" si="3"/>
        <v>1</v>
      </c>
      <c r="G14" s="40">
        <v>0</v>
      </c>
      <c r="H14" s="17" t="s">
        <v>33</v>
      </c>
      <c r="I14" s="17" t="s">
        <v>57</v>
      </c>
      <c r="J14" s="8" t="s">
        <v>25</v>
      </c>
      <c r="K14" s="6" t="s">
        <v>37</v>
      </c>
      <c r="L14" s="6" t="s">
        <v>48</v>
      </c>
      <c r="M14" s="6" t="s">
        <v>239</v>
      </c>
      <c r="N14" s="9">
        <v>12</v>
      </c>
      <c r="O14" s="15">
        <f t="shared" si="4"/>
        <v>4.8000000000000001E-2</v>
      </c>
      <c r="P14" s="12" t="str">
        <f t="shared" si="5"/>
        <v>1</v>
      </c>
      <c r="Q14" s="9">
        <v>2</v>
      </c>
      <c r="R14" s="9">
        <v>2</v>
      </c>
      <c r="S14" s="9">
        <f t="shared" si="0"/>
        <v>1.7999999999999998</v>
      </c>
      <c r="T14" s="12" t="str">
        <f t="shared" si="1"/>
        <v>BAJO</v>
      </c>
      <c r="U14" s="13" t="s">
        <v>93</v>
      </c>
      <c r="V14" s="9" t="s">
        <v>158</v>
      </c>
      <c r="W14" s="13" t="s">
        <v>54</v>
      </c>
      <c r="X14" s="9">
        <v>1</v>
      </c>
      <c r="Y14" s="9">
        <f t="shared" si="6"/>
        <v>1.7999999999999998</v>
      </c>
      <c r="Z14" s="18" t="str">
        <f t="shared" si="7"/>
        <v>ACEPTABLE</v>
      </c>
      <c r="AA14" s="9">
        <v>0</v>
      </c>
      <c r="AB14" s="9">
        <v>1</v>
      </c>
      <c r="AC14" s="9">
        <v>0</v>
      </c>
      <c r="AD14" s="9">
        <v>1</v>
      </c>
      <c r="AE14" s="9">
        <v>1</v>
      </c>
      <c r="AF14" s="9">
        <v>1</v>
      </c>
    </row>
    <row r="15" spans="1:32" ht="71.400000000000006" customHeight="1" x14ac:dyDescent="0.2">
      <c r="A15" s="134"/>
      <c r="B15" s="137"/>
      <c r="C15" s="20" t="s">
        <v>0</v>
      </c>
      <c r="D15" s="20" t="s">
        <v>135</v>
      </c>
      <c r="E15" s="40">
        <f t="shared" si="2"/>
        <v>0</v>
      </c>
      <c r="F15" s="40">
        <f t="shared" si="3"/>
        <v>1</v>
      </c>
      <c r="G15" s="40">
        <v>0</v>
      </c>
      <c r="H15" s="17" t="s">
        <v>32</v>
      </c>
      <c r="I15" s="17" t="s">
        <v>58</v>
      </c>
      <c r="J15" s="8" t="s">
        <v>25</v>
      </c>
      <c r="K15" s="6" t="s">
        <v>37</v>
      </c>
      <c r="L15" s="6" t="s">
        <v>69</v>
      </c>
      <c r="M15" s="6" t="s">
        <v>226</v>
      </c>
      <c r="N15" s="9">
        <v>3</v>
      </c>
      <c r="O15" s="15">
        <f t="shared" si="4"/>
        <v>1.2E-2</v>
      </c>
      <c r="P15" s="12" t="str">
        <f t="shared" si="5"/>
        <v>1</v>
      </c>
      <c r="Q15" s="9">
        <v>2</v>
      </c>
      <c r="R15" s="9">
        <v>2</v>
      </c>
      <c r="S15" s="9">
        <f t="shared" si="0"/>
        <v>1.7999999999999998</v>
      </c>
      <c r="T15" s="12" t="str">
        <f t="shared" si="1"/>
        <v>BAJO</v>
      </c>
      <c r="U15" s="13" t="s">
        <v>92</v>
      </c>
      <c r="V15" s="9" t="s">
        <v>158</v>
      </c>
      <c r="W15" s="13" t="s">
        <v>55</v>
      </c>
      <c r="X15" s="9">
        <v>1</v>
      </c>
      <c r="Y15" s="9">
        <f t="shared" si="6"/>
        <v>1.7999999999999998</v>
      </c>
      <c r="Z15" s="18" t="str">
        <f t="shared" si="7"/>
        <v>ACEPTABLE</v>
      </c>
      <c r="AA15" s="9">
        <v>0</v>
      </c>
      <c r="AB15" s="9">
        <v>1</v>
      </c>
      <c r="AC15" s="9">
        <v>1</v>
      </c>
      <c r="AD15" s="9">
        <v>1</v>
      </c>
      <c r="AE15" s="9">
        <v>1</v>
      </c>
      <c r="AF15" s="9">
        <v>1</v>
      </c>
    </row>
    <row r="16" spans="1:32" ht="61.2" x14ac:dyDescent="0.2">
      <c r="A16" s="134"/>
      <c r="B16" s="137"/>
      <c r="C16" s="20" t="s">
        <v>0</v>
      </c>
      <c r="D16" s="20" t="s">
        <v>135</v>
      </c>
      <c r="E16" s="40">
        <f t="shared" si="2"/>
        <v>1</v>
      </c>
      <c r="F16" s="40">
        <f t="shared" si="3"/>
        <v>0</v>
      </c>
      <c r="G16" s="40">
        <v>0</v>
      </c>
      <c r="H16" s="17" t="s">
        <v>61</v>
      </c>
      <c r="I16" s="17" t="s">
        <v>62</v>
      </c>
      <c r="J16" s="8" t="s">
        <v>25</v>
      </c>
      <c r="K16" s="6" t="s">
        <v>129</v>
      </c>
      <c r="L16" s="6" t="s">
        <v>106</v>
      </c>
      <c r="M16" s="6" t="s">
        <v>226</v>
      </c>
      <c r="N16" s="9">
        <v>250</v>
      </c>
      <c r="O16" s="15">
        <f t="shared" si="4"/>
        <v>1</v>
      </c>
      <c r="P16" s="12" t="str">
        <f t="shared" si="5"/>
        <v>3</v>
      </c>
      <c r="Q16" s="9">
        <v>2</v>
      </c>
      <c r="R16" s="9">
        <v>1</v>
      </c>
      <c r="S16" s="9">
        <f t="shared" si="0"/>
        <v>1.9000000000000001</v>
      </c>
      <c r="T16" s="12" t="str">
        <f t="shared" si="1"/>
        <v>BAJO</v>
      </c>
      <c r="U16" s="13" t="s">
        <v>59</v>
      </c>
      <c r="V16" s="9" t="s">
        <v>158</v>
      </c>
      <c r="W16" s="13" t="s">
        <v>79</v>
      </c>
      <c r="X16" s="9">
        <v>1</v>
      </c>
      <c r="Y16" s="9">
        <f t="shared" si="6"/>
        <v>1.9000000000000001</v>
      </c>
      <c r="Z16" s="18" t="str">
        <f t="shared" si="7"/>
        <v>ACEPTABLE</v>
      </c>
      <c r="AA16" s="9">
        <v>0</v>
      </c>
      <c r="AB16" s="9">
        <v>1</v>
      </c>
      <c r="AC16" s="9">
        <v>0</v>
      </c>
      <c r="AD16" s="9">
        <v>0</v>
      </c>
      <c r="AE16" s="9">
        <v>1</v>
      </c>
      <c r="AF16" s="9">
        <v>1</v>
      </c>
    </row>
    <row r="17" spans="1:32" ht="61.2" customHeight="1" x14ac:dyDescent="0.2">
      <c r="A17" s="134"/>
      <c r="B17" s="137"/>
      <c r="C17" s="20" t="s">
        <v>0</v>
      </c>
      <c r="D17" s="20" t="s">
        <v>135</v>
      </c>
      <c r="E17" s="40">
        <f t="shared" si="2"/>
        <v>1</v>
      </c>
      <c r="F17" s="40">
        <f t="shared" si="3"/>
        <v>0</v>
      </c>
      <c r="G17" s="40">
        <v>0</v>
      </c>
      <c r="H17" s="17" t="s">
        <v>61</v>
      </c>
      <c r="I17" s="17" t="s">
        <v>88</v>
      </c>
      <c r="J17" s="8" t="s">
        <v>25</v>
      </c>
      <c r="K17" s="6" t="s">
        <v>64</v>
      </c>
      <c r="L17" s="6" t="s">
        <v>65</v>
      </c>
      <c r="M17" s="6" t="s">
        <v>226</v>
      </c>
      <c r="N17" s="9">
        <v>250</v>
      </c>
      <c r="O17" s="15">
        <f t="shared" si="4"/>
        <v>1</v>
      </c>
      <c r="P17" s="12" t="str">
        <f t="shared" si="5"/>
        <v>3</v>
      </c>
      <c r="Q17" s="9">
        <v>1</v>
      </c>
      <c r="R17" s="9">
        <v>1</v>
      </c>
      <c r="S17" s="9">
        <f t="shared" si="0"/>
        <v>1.4000000000000001</v>
      </c>
      <c r="T17" s="12" t="str">
        <f t="shared" si="1"/>
        <v>BAJO</v>
      </c>
      <c r="U17" s="13" t="s">
        <v>89</v>
      </c>
      <c r="V17" s="9" t="s">
        <v>158</v>
      </c>
      <c r="W17" s="13" t="s">
        <v>84</v>
      </c>
      <c r="X17" s="9">
        <v>1</v>
      </c>
      <c r="Y17" s="9">
        <f t="shared" si="6"/>
        <v>1.4000000000000001</v>
      </c>
      <c r="Z17" s="18" t="str">
        <f>IF(Y17&lt;=2,"ACEPTABLE",IF(AND(Y17&gt;2,Y17&lt;6),"MODERADO",IF(AND(Y17&gt;=6),"SIGNIFICATIVO")))</f>
        <v>ACEPTABLE</v>
      </c>
      <c r="AA17" s="9">
        <v>0</v>
      </c>
      <c r="AB17" s="9">
        <v>1</v>
      </c>
      <c r="AC17" s="9">
        <v>0</v>
      </c>
      <c r="AD17" s="9">
        <v>0</v>
      </c>
      <c r="AE17" s="9">
        <v>0</v>
      </c>
      <c r="AF17" s="9">
        <v>1</v>
      </c>
    </row>
    <row r="18" spans="1:32" ht="61.2" customHeight="1" x14ac:dyDescent="0.2">
      <c r="A18" s="134"/>
      <c r="B18" s="137"/>
      <c r="C18" s="20" t="s">
        <v>0</v>
      </c>
      <c r="D18" s="20" t="s">
        <v>135</v>
      </c>
      <c r="E18" s="40">
        <f t="shared" si="2"/>
        <v>0</v>
      </c>
      <c r="F18" s="40">
        <f t="shared" si="3"/>
        <v>1</v>
      </c>
      <c r="G18" s="40">
        <v>0</v>
      </c>
      <c r="H18" s="17" t="s">
        <v>63</v>
      </c>
      <c r="I18" s="17" t="s">
        <v>45</v>
      </c>
      <c r="J18" s="8" t="s">
        <v>25</v>
      </c>
      <c r="K18" s="6" t="s">
        <v>37</v>
      </c>
      <c r="L18" s="6" t="s">
        <v>98</v>
      </c>
      <c r="M18" s="6" t="s">
        <v>226</v>
      </c>
      <c r="N18" s="9">
        <v>52</v>
      </c>
      <c r="O18" s="15">
        <f t="shared" si="4"/>
        <v>0.20799999999999999</v>
      </c>
      <c r="P18" s="12" t="str">
        <f t="shared" si="5"/>
        <v>2</v>
      </c>
      <c r="Q18" s="9">
        <v>2</v>
      </c>
      <c r="R18" s="9">
        <v>1</v>
      </c>
      <c r="S18" s="9">
        <f t="shared" si="0"/>
        <v>1.7</v>
      </c>
      <c r="T18" s="12" t="str">
        <f t="shared" si="1"/>
        <v>BAJO</v>
      </c>
      <c r="U18" s="13" t="s">
        <v>94</v>
      </c>
      <c r="V18" s="9" t="s">
        <v>158</v>
      </c>
      <c r="W18" s="13" t="s">
        <v>84</v>
      </c>
      <c r="X18" s="9">
        <v>1</v>
      </c>
      <c r="Y18" s="9">
        <f t="shared" si="6"/>
        <v>1.7</v>
      </c>
      <c r="Z18" s="18" t="str">
        <f t="shared" si="7"/>
        <v>ACEPTABLE</v>
      </c>
      <c r="AA18" s="9">
        <v>1</v>
      </c>
      <c r="AB18" s="9">
        <v>1</v>
      </c>
      <c r="AC18" s="9">
        <v>1</v>
      </c>
      <c r="AD18" s="9">
        <v>1</v>
      </c>
      <c r="AE18" s="9">
        <v>1</v>
      </c>
      <c r="AF18" s="9">
        <v>1</v>
      </c>
    </row>
    <row r="19" spans="1:32" ht="61.2" x14ac:dyDescent="0.2">
      <c r="A19" s="134"/>
      <c r="B19" s="137"/>
      <c r="C19" s="20" t="s">
        <v>0</v>
      </c>
      <c r="D19" s="20" t="s">
        <v>135</v>
      </c>
      <c r="E19" s="40">
        <f t="shared" si="2"/>
        <v>1</v>
      </c>
      <c r="F19" s="40">
        <f t="shared" si="3"/>
        <v>0</v>
      </c>
      <c r="G19" s="40">
        <v>0</v>
      </c>
      <c r="H19" s="17" t="s">
        <v>63</v>
      </c>
      <c r="I19" s="17" t="s">
        <v>45</v>
      </c>
      <c r="J19" s="8" t="s">
        <v>25</v>
      </c>
      <c r="K19" s="6" t="s">
        <v>129</v>
      </c>
      <c r="L19" s="6" t="s">
        <v>106</v>
      </c>
      <c r="M19" s="6" t="s">
        <v>226</v>
      </c>
      <c r="N19" s="9">
        <v>250</v>
      </c>
      <c r="O19" s="15">
        <f t="shared" si="4"/>
        <v>1</v>
      </c>
      <c r="P19" s="12" t="str">
        <f t="shared" si="5"/>
        <v>3</v>
      </c>
      <c r="Q19" s="9">
        <v>2</v>
      </c>
      <c r="R19" s="9">
        <v>1</v>
      </c>
      <c r="S19" s="9">
        <f t="shared" si="0"/>
        <v>1.9000000000000001</v>
      </c>
      <c r="T19" s="12" t="str">
        <f t="shared" si="1"/>
        <v>BAJO</v>
      </c>
      <c r="U19" s="13" t="s">
        <v>59</v>
      </c>
      <c r="V19" s="9" t="s">
        <v>158</v>
      </c>
      <c r="W19" s="13" t="s">
        <v>79</v>
      </c>
      <c r="X19" s="9">
        <v>1</v>
      </c>
      <c r="Y19" s="9">
        <f t="shared" si="6"/>
        <v>1.9000000000000001</v>
      </c>
      <c r="Z19" s="18" t="str">
        <f t="shared" si="7"/>
        <v>ACEPTABLE</v>
      </c>
      <c r="AA19" s="9">
        <v>0</v>
      </c>
      <c r="AB19" s="9">
        <v>1</v>
      </c>
      <c r="AC19" s="9">
        <v>0</v>
      </c>
      <c r="AD19" s="9">
        <v>0</v>
      </c>
      <c r="AE19" s="9">
        <v>1</v>
      </c>
      <c r="AF19" s="9">
        <v>1</v>
      </c>
    </row>
    <row r="20" spans="1:32" ht="61.2" customHeight="1" x14ac:dyDescent="0.2">
      <c r="A20" s="134"/>
      <c r="B20" s="137"/>
      <c r="C20" s="20" t="s">
        <v>0</v>
      </c>
      <c r="D20" s="20" t="s">
        <v>135</v>
      </c>
      <c r="E20" s="40">
        <f t="shared" si="2"/>
        <v>1</v>
      </c>
      <c r="F20" s="40">
        <f t="shared" si="3"/>
        <v>0</v>
      </c>
      <c r="G20" s="40">
        <v>0</v>
      </c>
      <c r="H20" s="17" t="s">
        <v>63</v>
      </c>
      <c r="I20" s="17" t="s">
        <v>63</v>
      </c>
      <c r="J20" s="8" t="s">
        <v>25</v>
      </c>
      <c r="K20" s="6" t="s">
        <v>66</v>
      </c>
      <c r="L20" s="6" t="s">
        <v>67</v>
      </c>
      <c r="M20" s="6" t="s">
        <v>226</v>
      </c>
      <c r="N20" s="9">
        <v>250</v>
      </c>
      <c r="O20" s="15">
        <f t="shared" si="4"/>
        <v>1</v>
      </c>
      <c r="P20" s="12" t="str">
        <f t="shared" si="5"/>
        <v>3</v>
      </c>
      <c r="Q20" s="9">
        <v>1</v>
      </c>
      <c r="R20" s="9">
        <v>1</v>
      </c>
      <c r="S20" s="9">
        <f t="shared" si="0"/>
        <v>1.4000000000000001</v>
      </c>
      <c r="T20" s="12" t="str">
        <f t="shared" si="1"/>
        <v>BAJO</v>
      </c>
      <c r="U20" s="13" t="s">
        <v>68</v>
      </c>
      <c r="V20" s="9" t="s">
        <v>158</v>
      </c>
      <c r="W20" s="13" t="s">
        <v>84</v>
      </c>
      <c r="X20" s="9">
        <v>1</v>
      </c>
      <c r="Y20" s="9">
        <f t="shared" si="6"/>
        <v>1.4000000000000001</v>
      </c>
      <c r="Z20" s="18" t="str">
        <f t="shared" si="7"/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0</v>
      </c>
      <c r="AF20" s="9">
        <v>0</v>
      </c>
    </row>
    <row r="21" spans="1:32" ht="122.4" customHeight="1" x14ac:dyDescent="0.2">
      <c r="A21" s="134"/>
      <c r="B21" s="137"/>
      <c r="C21" s="20" t="s">
        <v>0</v>
      </c>
      <c r="D21" s="20" t="s">
        <v>153</v>
      </c>
      <c r="E21" s="40">
        <f t="shared" si="2"/>
        <v>1</v>
      </c>
      <c r="F21" s="40">
        <f t="shared" si="3"/>
        <v>0</v>
      </c>
      <c r="G21" s="40">
        <v>0</v>
      </c>
      <c r="H21" s="17" t="s">
        <v>244</v>
      </c>
      <c r="I21" s="17" t="s">
        <v>245</v>
      </c>
      <c r="J21" s="8" t="s">
        <v>25</v>
      </c>
      <c r="K21" s="6" t="s">
        <v>66</v>
      </c>
      <c r="L21" s="6" t="s">
        <v>243</v>
      </c>
      <c r="M21" s="6" t="s">
        <v>236</v>
      </c>
      <c r="N21" s="9">
        <v>250</v>
      </c>
      <c r="O21" s="15">
        <f>+N21/250</f>
        <v>1</v>
      </c>
      <c r="P21" s="12" t="str">
        <f>IF(O21&lt;=0.15,"1",IF(AND(O21&gt;0.15,O21&lt;0.3),"2",IF(AND(O21&gt;=0.3),"3")))</f>
        <v>3</v>
      </c>
      <c r="Q21" s="9">
        <v>1</v>
      </c>
      <c r="R21" s="9">
        <v>2</v>
      </c>
      <c r="S21" s="9">
        <f t="shared" si="0"/>
        <v>1.7000000000000002</v>
      </c>
      <c r="T21" s="12" t="str">
        <f t="shared" si="1"/>
        <v>BAJO</v>
      </c>
      <c r="U21" s="13" t="s">
        <v>68</v>
      </c>
      <c r="V21" s="9" t="s">
        <v>158</v>
      </c>
      <c r="W21" s="13" t="s">
        <v>84</v>
      </c>
      <c r="X21" s="9">
        <v>1</v>
      </c>
      <c r="Y21" s="9">
        <f t="shared" si="6"/>
        <v>1.7000000000000002</v>
      </c>
      <c r="Z21" s="18" t="str">
        <f t="shared" si="7"/>
        <v>ACEPTABLE</v>
      </c>
      <c r="AA21" s="9">
        <v>0</v>
      </c>
      <c r="AB21" s="9">
        <v>1</v>
      </c>
      <c r="AC21" s="9">
        <v>0</v>
      </c>
      <c r="AD21" s="9">
        <v>0</v>
      </c>
      <c r="AE21" s="9">
        <v>0</v>
      </c>
      <c r="AF21" s="9">
        <v>0</v>
      </c>
    </row>
    <row r="22" spans="1:32" ht="61.2" x14ac:dyDescent="0.2">
      <c r="A22" s="134"/>
      <c r="B22" s="137"/>
      <c r="C22" s="20" t="s">
        <v>0</v>
      </c>
      <c r="D22" s="20" t="s">
        <v>249</v>
      </c>
      <c r="E22" s="40">
        <f t="shared" si="2"/>
        <v>0</v>
      </c>
      <c r="F22" s="40">
        <f t="shared" si="3"/>
        <v>1</v>
      </c>
      <c r="G22" s="40">
        <v>0</v>
      </c>
      <c r="H22" s="17" t="s">
        <v>248</v>
      </c>
      <c r="I22" s="17" t="s">
        <v>250</v>
      </c>
      <c r="J22" s="8" t="s">
        <v>25</v>
      </c>
      <c r="K22" s="6" t="s">
        <v>246</v>
      </c>
      <c r="L22" s="6" t="s">
        <v>250</v>
      </c>
      <c r="M22" s="6" t="s">
        <v>236</v>
      </c>
      <c r="N22" s="9">
        <v>5</v>
      </c>
      <c r="O22" s="15">
        <f>+N22/250</f>
        <v>0.02</v>
      </c>
      <c r="P22" s="12" t="str">
        <f>IF(O22&lt;=0.15,"1",IF(AND(O22&gt;0.15,O22&lt;0.3),"2",IF(AND(O22&gt;=0.3),"3")))</f>
        <v>1</v>
      </c>
      <c r="Q22" s="9">
        <v>2</v>
      </c>
      <c r="R22" s="9">
        <v>3</v>
      </c>
      <c r="S22" s="9">
        <f t="shared" si="0"/>
        <v>2.0999999999999996</v>
      </c>
      <c r="T22" s="12" t="str">
        <f t="shared" si="1"/>
        <v>MEDIO</v>
      </c>
      <c r="U22" s="13" t="s">
        <v>68</v>
      </c>
      <c r="V22" s="9" t="s">
        <v>158</v>
      </c>
      <c r="W22" s="13" t="s">
        <v>84</v>
      </c>
      <c r="X22" s="9">
        <v>1</v>
      </c>
      <c r="Y22" s="9">
        <f t="shared" si="6"/>
        <v>2.0999999999999996</v>
      </c>
      <c r="Z22" s="18" t="str">
        <f t="shared" si="7"/>
        <v>ACEPTABLE</v>
      </c>
      <c r="AA22" s="9">
        <v>0</v>
      </c>
      <c r="AB22" s="9">
        <v>1</v>
      </c>
      <c r="AC22" s="9">
        <v>0</v>
      </c>
      <c r="AD22" s="9">
        <v>0</v>
      </c>
      <c r="AE22" s="9">
        <v>0</v>
      </c>
      <c r="AF22" s="9">
        <v>0</v>
      </c>
    </row>
    <row r="23" spans="1:32" ht="61.2" x14ac:dyDescent="0.2">
      <c r="A23" s="134"/>
      <c r="B23" s="137"/>
      <c r="C23" s="20" t="s">
        <v>0</v>
      </c>
      <c r="D23" s="20" t="s">
        <v>249</v>
      </c>
      <c r="E23" s="40">
        <f t="shared" si="2"/>
        <v>0</v>
      </c>
      <c r="F23" s="40">
        <f t="shared" si="3"/>
        <v>1</v>
      </c>
      <c r="G23" s="40">
        <v>0</v>
      </c>
      <c r="H23" s="17" t="s">
        <v>251</v>
      </c>
      <c r="I23" s="17" t="s">
        <v>250</v>
      </c>
      <c r="J23" s="8" t="s">
        <v>25</v>
      </c>
      <c r="K23" s="6" t="s">
        <v>246</v>
      </c>
      <c r="L23" s="6" t="s">
        <v>250</v>
      </c>
      <c r="M23" s="6" t="s">
        <v>236</v>
      </c>
      <c r="N23" s="9">
        <v>104</v>
      </c>
      <c r="O23" s="15">
        <f>+N23/250</f>
        <v>0.41599999999999998</v>
      </c>
      <c r="P23" s="12" t="str">
        <f>IF(O23&lt;=0.15,"1",IF(AND(O23&gt;0.15,O23&lt;0.3),"2",IF(AND(O23&gt;=0.3),"3")))</f>
        <v>3</v>
      </c>
      <c r="Q23" s="9">
        <v>2</v>
      </c>
      <c r="R23" s="9">
        <v>2</v>
      </c>
      <c r="S23" s="9">
        <f t="shared" si="0"/>
        <v>2.2000000000000002</v>
      </c>
      <c r="T23" s="12" t="str">
        <f t="shared" si="1"/>
        <v>MEDIO</v>
      </c>
      <c r="U23" s="13" t="s">
        <v>68</v>
      </c>
      <c r="V23" s="9" t="s">
        <v>158</v>
      </c>
      <c r="W23" s="13" t="s">
        <v>84</v>
      </c>
      <c r="X23" s="9">
        <v>1</v>
      </c>
      <c r="Y23" s="9">
        <f t="shared" si="6"/>
        <v>2.2000000000000002</v>
      </c>
      <c r="Z23" s="18" t="str">
        <f t="shared" si="7"/>
        <v>ACEPTABLE</v>
      </c>
      <c r="AA23" s="9">
        <v>0</v>
      </c>
      <c r="AB23" s="9">
        <v>1</v>
      </c>
      <c r="AC23" s="9">
        <v>0</v>
      </c>
      <c r="AD23" s="9">
        <v>0</v>
      </c>
      <c r="AE23" s="9">
        <v>0</v>
      </c>
      <c r="AF23" s="9">
        <v>0</v>
      </c>
    </row>
    <row r="24" spans="1:32" ht="61.2" x14ac:dyDescent="0.2">
      <c r="A24" s="134"/>
      <c r="B24" s="137"/>
      <c r="C24" s="20" t="s">
        <v>0</v>
      </c>
      <c r="D24" s="20" t="s">
        <v>249</v>
      </c>
      <c r="E24" s="40">
        <f t="shared" si="2"/>
        <v>0</v>
      </c>
      <c r="F24" s="40">
        <f t="shared" si="3"/>
        <v>1</v>
      </c>
      <c r="G24" s="40">
        <v>0</v>
      </c>
      <c r="H24" s="17" t="s">
        <v>252</v>
      </c>
      <c r="I24" s="17" t="s">
        <v>247</v>
      </c>
      <c r="J24" s="8" t="s">
        <v>25</v>
      </c>
      <c r="K24" s="6" t="s">
        <v>263</v>
      </c>
      <c r="L24" s="6" t="s">
        <v>271</v>
      </c>
      <c r="M24" s="6" t="s">
        <v>236</v>
      </c>
      <c r="N24" s="9">
        <v>1</v>
      </c>
      <c r="O24" s="15">
        <f t="shared" ref="O24:O26" si="8">+N24/250</f>
        <v>4.0000000000000001E-3</v>
      </c>
      <c r="P24" s="12" t="str">
        <f t="shared" ref="P24:P26" si="9">IF(O24&lt;=0.15,"1",IF(AND(O24&gt;0.15,O24&lt;0.3),"2",IF(AND(O24&gt;=0.3),"3")))</f>
        <v>1</v>
      </c>
      <c r="Q24" s="9">
        <v>2</v>
      </c>
      <c r="R24" s="9">
        <v>2</v>
      </c>
      <c r="S24" s="9">
        <f t="shared" si="0"/>
        <v>1.7999999999999998</v>
      </c>
      <c r="T24" s="12" t="str">
        <f t="shared" si="1"/>
        <v>BAJO</v>
      </c>
      <c r="U24" s="13" t="s">
        <v>68</v>
      </c>
      <c r="V24" s="9" t="s">
        <v>158</v>
      </c>
      <c r="W24" s="13" t="s">
        <v>84</v>
      </c>
      <c r="X24" s="9">
        <v>1</v>
      </c>
      <c r="Y24" s="9">
        <f t="shared" si="6"/>
        <v>1.7999999999999998</v>
      </c>
      <c r="Z24" s="18" t="str">
        <f t="shared" si="7"/>
        <v>ACEPTABLE</v>
      </c>
      <c r="AA24" s="9">
        <v>0</v>
      </c>
      <c r="AB24" s="9">
        <v>1</v>
      </c>
      <c r="AC24" s="9">
        <v>0</v>
      </c>
      <c r="AD24" s="9">
        <v>0</v>
      </c>
      <c r="AE24" s="9">
        <v>0</v>
      </c>
      <c r="AF24" s="9">
        <v>0</v>
      </c>
    </row>
    <row r="25" spans="1:32" ht="61.2" x14ac:dyDescent="0.2">
      <c r="A25" s="134"/>
      <c r="B25" s="137"/>
      <c r="C25" s="20" t="s">
        <v>0</v>
      </c>
      <c r="D25" s="20" t="s">
        <v>249</v>
      </c>
      <c r="E25" s="40">
        <f t="shared" si="2"/>
        <v>1</v>
      </c>
      <c r="F25" s="40">
        <f t="shared" si="3"/>
        <v>0</v>
      </c>
      <c r="G25" s="40">
        <v>0</v>
      </c>
      <c r="H25" s="17" t="s">
        <v>256</v>
      </c>
      <c r="I25" s="17" t="s">
        <v>247</v>
      </c>
      <c r="J25" s="8" t="s">
        <v>25</v>
      </c>
      <c r="K25" s="6" t="s">
        <v>267</v>
      </c>
      <c r="L25" s="6" t="s">
        <v>271</v>
      </c>
      <c r="M25" s="6" t="s">
        <v>236</v>
      </c>
      <c r="N25" s="9">
        <v>250</v>
      </c>
      <c r="O25" s="15">
        <f t="shared" si="8"/>
        <v>1</v>
      </c>
      <c r="P25" s="12" t="str">
        <f t="shared" si="9"/>
        <v>3</v>
      </c>
      <c r="Q25" s="9">
        <v>2</v>
      </c>
      <c r="R25" s="9">
        <v>2</v>
      </c>
      <c r="S25" s="9">
        <f t="shared" si="0"/>
        <v>2.2000000000000002</v>
      </c>
      <c r="T25" s="12" t="str">
        <f t="shared" si="1"/>
        <v>MEDIO</v>
      </c>
      <c r="U25" s="13" t="s">
        <v>68</v>
      </c>
      <c r="V25" s="9" t="s">
        <v>158</v>
      </c>
      <c r="W25" s="13" t="s">
        <v>84</v>
      </c>
      <c r="X25" s="9">
        <v>1</v>
      </c>
      <c r="Y25" s="9">
        <f t="shared" si="6"/>
        <v>2.2000000000000002</v>
      </c>
      <c r="Z25" s="18" t="str">
        <f t="shared" si="7"/>
        <v>ACEPTABLE</v>
      </c>
      <c r="AA25" s="9">
        <v>0</v>
      </c>
      <c r="AB25" s="9">
        <v>1</v>
      </c>
      <c r="AC25" s="9">
        <v>0</v>
      </c>
      <c r="AD25" s="9">
        <v>0</v>
      </c>
      <c r="AE25" s="9">
        <v>0</v>
      </c>
      <c r="AF25" s="9">
        <v>0</v>
      </c>
    </row>
    <row r="26" spans="1:32" ht="61.2" x14ac:dyDescent="0.2">
      <c r="A26" s="134"/>
      <c r="B26" s="137"/>
      <c r="C26" s="20" t="s">
        <v>0</v>
      </c>
      <c r="D26" s="20" t="s">
        <v>249</v>
      </c>
      <c r="E26" s="40">
        <f t="shared" si="2"/>
        <v>0</v>
      </c>
      <c r="F26" s="40">
        <f t="shared" si="3"/>
        <v>1</v>
      </c>
      <c r="G26" s="40">
        <v>0</v>
      </c>
      <c r="H26" s="17" t="s">
        <v>258</v>
      </c>
      <c r="I26" s="17" t="s">
        <v>261</v>
      </c>
      <c r="J26" s="8" t="s">
        <v>25</v>
      </c>
      <c r="K26" s="6" t="s">
        <v>269</v>
      </c>
      <c r="L26" s="6" t="s">
        <v>271</v>
      </c>
      <c r="M26" s="6" t="s">
        <v>236</v>
      </c>
      <c r="N26" s="9">
        <v>1</v>
      </c>
      <c r="O26" s="15">
        <f t="shared" si="8"/>
        <v>4.0000000000000001E-3</v>
      </c>
      <c r="P26" s="12" t="str">
        <f t="shared" si="9"/>
        <v>1</v>
      </c>
      <c r="Q26" s="9">
        <v>2</v>
      </c>
      <c r="R26" s="9">
        <v>2</v>
      </c>
      <c r="S26" s="9">
        <f t="shared" si="0"/>
        <v>1.7999999999999998</v>
      </c>
      <c r="T26" s="12" t="str">
        <f t="shared" si="1"/>
        <v>BAJO</v>
      </c>
      <c r="U26" s="13" t="s">
        <v>68</v>
      </c>
      <c r="V26" s="9" t="s">
        <v>158</v>
      </c>
      <c r="W26" s="13" t="s">
        <v>84</v>
      </c>
      <c r="X26" s="9">
        <v>1</v>
      </c>
      <c r="Y26" s="9">
        <f t="shared" si="6"/>
        <v>1.7999999999999998</v>
      </c>
      <c r="Z26" s="18" t="str">
        <f t="shared" si="7"/>
        <v>ACEPTABLE</v>
      </c>
      <c r="AA26" s="9">
        <v>0</v>
      </c>
      <c r="AB26" s="9">
        <v>1</v>
      </c>
      <c r="AC26" s="9">
        <v>0</v>
      </c>
      <c r="AD26" s="9">
        <v>0</v>
      </c>
      <c r="AE26" s="9">
        <v>0</v>
      </c>
      <c r="AF26" s="9">
        <v>0</v>
      </c>
    </row>
  </sheetData>
  <mergeCells count="48">
    <mergeCell ref="AD2:AF2"/>
    <mergeCell ref="AA3:AC3"/>
    <mergeCell ref="AD3:AF3"/>
    <mergeCell ref="B6:B8"/>
    <mergeCell ref="Y7:Y8"/>
    <mergeCell ref="Q7:Q8"/>
    <mergeCell ref="AC7:AC8"/>
    <mergeCell ref="AD7:AD8"/>
    <mergeCell ref="AF7:AF8"/>
    <mergeCell ref="T7:T8"/>
    <mergeCell ref="R7:R8"/>
    <mergeCell ref="E7:E8"/>
    <mergeCell ref="F7:F8"/>
    <mergeCell ref="M7:M8"/>
    <mergeCell ref="H6:I6"/>
    <mergeCell ref="N6:T6"/>
    <mergeCell ref="AA1:AC1"/>
    <mergeCell ref="AD1:AF1"/>
    <mergeCell ref="B2:Z3"/>
    <mergeCell ref="AA2:AC2"/>
    <mergeCell ref="U6:Y6"/>
    <mergeCell ref="H5:T5"/>
    <mergeCell ref="U5:Z5"/>
    <mergeCell ref="Z6:Z8"/>
    <mergeCell ref="G7:G8"/>
    <mergeCell ref="AE7:AE8"/>
    <mergeCell ref="N7:P7"/>
    <mergeCell ref="J6:M6"/>
    <mergeCell ref="AA5:AF6"/>
    <mergeCell ref="AA7:AA8"/>
    <mergeCell ref="AB7:AB8"/>
    <mergeCell ref="X7:X8"/>
    <mergeCell ref="A10:A26"/>
    <mergeCell ref="B10:B26"/>
    <mergeCell ref="A1:A3"/>
    <mergeCell ref="A5:G5"/>
    <mergeCell ref="E6:G6"/>
    <mergeCell ref="B1:Z1"/>
    <mergeCell ref="A6:A8"/>
    <mergeCell ref="H7:H8"/>
    <mergeCell ref="I7:I8"/>
    <mergeCell ref="C6:C8"/>
    <mergeCell ref="D6:D8"/>
    <mergeCell ref="U7:V7"/>
    <mergeCell ref="W7:W8"/>
    <mergeCell ref="S7:S8"/>
    <mergeCell ref="J7:K7"/>
    <mergeCell ref="L7:L8"/>
  </mergeCells>
  <conditionalFormatting sqref="T10:T26">
    <cfRule type="cellIs" dxfId="65" priority="80" stopIfTrue="1" operator="equal">
      <formula>"ALTO"</formula>
    </cfRule>
    <cfRule type="cellIs" dxfId="64" priority="81" stopIfTrue="1" operator="equal">
      <formula>"MEDIO"</formula>
    </cfRule>
    <cfRule type="cellIs" dxfId="63" priority="82" stopIfTrue="1" operator="equal">
      <formula>"BAJO"</formula>
    </cfRule>
  </conditionalFormatting>
  <conditionalFormatting sqref="T19">
    <cfRule type="cellIs" dxfId="62" priority="77" stopIfTrue="1" operator="equal">
      <formula>"ALTO"</formula>
    </cfRule>
    <cfRule type="cellIs" dxfId="61" priority="78" stopIfTrue="1" operator="equal">
      <formula>"MEDIO"</formula>
    </cfRule>
    <cfRule type="cellIs" dxfId="60" priority="79" stopIfTrue="1" operator="equal">
      <formula>"BAJO"</formula>
    </cfRule>
  </conditionalFormatting>
  <conditionalFormatting sqref="T20:T26">
    <cfRule type="cellIs" dxfId="59" priority="74" stopIfTrue="1" operator="equal">
      <formula>"ALTO"</formula>
    </cfRule>
    <cfRule type="cellIs" dxfId="58" priority="75" stopIfTrue="1" operator="equal">
      <formula>"MEDIO"</formula>
    </cfRule>
    <cfRule type="cellIs" dxfId="57" priority="76" stopIfTrue="1" operator="equal">
      <formula>"BAJO"</formula>
    </cfRule>
  </conditionalFormatting>
  <conditionalFormatting sqref="P10:P26">
    <cfRule type="cellIs" dxfId="56" priority="70" operator="greaterThan">
      <formula>0</formula>
    </cfRule>
    <cfRule type="cellIs" dxfId="55" priority="71" stopIfTrue="1" operator="equal">
      <formula>"ALTO"</formula>
    </cfRule>
    <cfRule type="cellIs" dxfId="54" priority="72" stopIfTrue="1" operator="equal">
      <formula>"MEDIO"</formula>
    </cfRule>
    <cfRule type="cellIs" dxfId="53" priority="73" stopIfTrue="1" operator="equal">
      <formula>"BAJO"</formula>
    </cfRule>
  </conditionalFormatting>
  <conditionalFormatting sqref="Z10:Z26">
    <cfRule type="cellIs" dxfId="52" priority="67" stopIfTrue="1" operator="equal">
      <formula>"SIGNIFICATIVO"</formula>
    </cfRule>
    <cfRule type="cellIs" dxfId="51" priority="68" stopIfTrue="1" operator="equal">
      <formula>"MODERADO"</formula>
    </cfRule>
    <cfRule type="cellIs" dxfId="50" priority="69" stopIfTrue="1" operator="equal">
      <formula>"ACEPTABLE"</formula>
    </cfRule>
  </conditionalFormatting>
  <conditionalFormatting sqref="T12">
    <cfRule type="cellIs" dxfId="49" priority="64" stopIfTrue="1" operator="equal">
      <formula>"ALTO"</formula>
    </cfRule>
    <cfRule type="cellIs" dxfId="48" priority="65" stopIfTrue="1" operator="equal">
      <formula>"MEDIO"</formula>
    </cfRule>
    <cfRule type="cellIs" dxfId="47" priority="66" stopIfTrue="1" operator="equal">
      <formula>"BAJO"</formula>
    </cfRule>
  </conditionalFormatting>
  <conditionalFormatting sqref="P12">
    <cfRule type="cellIs" dxfId="46" priority="60" operator="greaterThan">
      <formula>0</formula>
    </cfRule>
    <cfRule type="cellIs" dxfId="45" priority="61" stopIfTrue="1" operator="equal">
      <formula>"ALTO"</formula>
    </cfRule>
    <cfRule type="cellIs" dxfId="44" priority="62" stopIfTrue="1" operator="equal">
      <formula>"MEDIO"</formula>
    </cfRule>
    <cfRule type="cellIs" dxfId="43" priority="63" stopIfTrue="1" operator="equal">
      <formula>"BAJO"</formula>
    </cfRule>
  </conditionalFormatting>
  <conditionalFormatting sqref="Z12">
    <cfRule type="cellIs" dxfId="42" priority="57" stopIfTrue="1" operator="equal">
      <formula>"SIGNIFICATIVO"</formula>
    </cfRule>
    <cfRule type="cellIs" dxfId="41" priority="58" stopIfTrue="1" operator="equal">
      <formula>"MODERADO"</formula>
    </cfRule>
    <cfRule type="cellIs" dxfId="40" priority="59" stopIfTrue="1" operator="equal">
      <formula>"ACEPTABLE"</formula>
    </cfRule>
  </conditionalFormatting>
  <pageMargins left="0.7" right="0.7" top="0.75" bottom="0.75" header="0.3" footer="0.3"/>
  <pageSetup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ECV!$B$4:$B$8</xm:f>
          </x14:formula1>
          <xm:sqref>M1:M1048576</xm:sqref>
        </x14:dataValidation>
      </x14:dataValidation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26"/>
  <sheetViews>
    <sheetView topLeftCell="A22" workbookViewId="0">
      <selection activeCell="H10" sqref="H10:H26"/>
    </sheetView>
  </sheetViews>
  <sheetFormatPr baseColWidth="10" defaultColWidth="11.44140625" defaultRowHeight="10.199999999999999" x14ac:dyDescent="0.2"/>
  <cols>
    <col min="1" max="1" width="24.109375" style="1" customWidth="1"/>
    <col min="2" max="2" width="19.5546875" style="1" customWidth="1"/>
    <col min="3" max="3" width="16.33203125" style="1" bestFit="1" customWidth="1"/>
    <col min="4" max="4" width="24" style="1" customWidth="1"/>
    <col min="5" max="7" width="6.6640625" style="2" customWidth="1"/>
    <col min="8" max="8" width="29.33203125" style="1" customWidth="1"/>
    <col min="9" max="9" width="31.44140625" style="1" customWidth="1"/>
    <col min="10" max="10" width="20.33203125" style="1" customWidth="1"/>
    <col min="11" max="11" width="24.6640625" style="1" customWidth="1"/>
    <col min="12" max="13" width="16.33203125" style="1" customWidth="1"/>
    <col min="14" max="16" width="13.6640625" style="1" customWidth="1"/>
    <col min="17" max="18" width="20" style="1" customWidth="1"/>
    <col min="19" max="19" width="21.109375" style="1" customWidth="1"/>
    <col min="20" max="21" width="15.6640625" style="1" customWidth="1"/>
    <col min="22" max="22" width="16.6640625" style="1" customWidth="1"/>
    <col min="23" max="28" width="6.6640625" style="1" customWidth="1"/>
    <col min="29" max="16384" width="11.44140625" style="1"/>
  </cols>
  <sheetData>
    <row r="1" spans="1:32" customFormat="1" ht="31.5" customHeight="1" x14ac:dyDescent="0.4">
      <c r="A1" s="150"/>
      <c r="B1" s="123" t="s">
        <v>19</v>
      </c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5"/>
      <c r="AA1" s="115" t="s">
        <v>15</v>
      </c>
      <c r="AB1" s="115"/>
      <c r="AC1" s="105"/>
      <c r="AD1" s="107" t="s">
        <v>139</v>
      </c>
      <c r="AE1" s="107"/>
      <c r="AF1" s="107"/>
    </row>
    <row r="2" spans="1:32" customFormat="1" ht="21.75" customHeight="1" x14ac:dyDescent="0.25">
      <c r="A2" s="150"/>
      <c r="B2" s="126" t="s">
        <v>16</v>
      </c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8"/>
      <c r="AA2" s="115" t="s">
        <v>87</v>
      </c>
      <c r="AB2" s="115"/>
      <c r="AC2" s="105"/>
      <c r="AD2" s="116">
        <v>1</v>
      </c>
      <c r="AE2" s="117"/>
      <c r="AF2" s="118"/>
    </row>
    <row r="3" spans="1:32" customFormat="1" ht="25.5" customHeight="1" x14ac:dyDescent="0.25">
      <c r="A3" s="150"/>
      <c r="B3" s="129"/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31"/>
      <c r="AA3" s="115" t="s">
        <v>17</v>
      </c>
      <c r="AB3" s="115"/>
      <c r="AC3" s="105"/>
      <c r="AD3" s="119" t="s">
        <v>18</v>
      </c>
      <c r="AE3" s="119"/>
      <c r="AF3" s="119"/>
    </row>
    <row r="4" spans="1:32" customFormat="1" ht="9" customHeight="1" x14ac:dyDescent="0.25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4"/>
      <c r="P4" s="4"/>
      <c r="Q4" s="3"/>
      <c r="R4" s="5"/>
      <c r="S4" s="5"/>
    </row>
    <row r="5" spans="1:32" s="33" customFormat="1" ht="30" customHeight="1" x14ac:dyDescent="0.2">
      <c r="A5" s="99" t="s">
        <v>20</v>
      </c>
      <c r="B5" s="99"/>
      <c r="C5" s="99"/>
      <c r="D5" s="99"/>
      <c r="E5" s="99"/>
      <c r="F5" s="99"/>
      <c r="G5" s="99"/>
      <c r="H5" s="99" t="s">
        <v>14</v>
      </c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 t="s">
        <v>1</v>
      </c>
      <c r="V5" s="99"/>
      <c r="W5" s="99"/>
      <c r="X5" s="99"/>
      <c r="Y5" s="99"/>
      <c r="Z5" s="99"/>
      <c r="AA5" s="92" t="s">
        <v>217</v>
      </c>
      <c r="AB5" s="92"/>
      <c r="AC5" s="92"/>
      <c r="AD5" s="92"/>
      <c r="AE5" s="92"/>
      <c r="AF5" s="92"/>
    </row>
    <row r="6" spans="1:32" s="33" customFormat="1" ht="30" customHeight="1" x14ac:dyDescent="0.2">
      <c r="A6" s="92" t="s">
        <v>117</v>
      </c>
      <c r="B6" s="92" t="s">
        <v>118</v>
      </c>
      <c r="C6" s="92" t="s">
        <v>8</v>
      </c>
      <c r="D6" s="92" t="s">
        <v>9</v>
      </c>
      <c r="E6" s="92" t="s">
        <v>10</v>
      </c>
      <c r="F6" s="92"/>
      <c r="G6" s="92"/>
      <c r="H6" s="92" t="s">
        <v>179</v>
      </c>
      <c r="I6" s="92"/>
      <c r="J6" s="95" t="s">
        <v>180</v>
      </c>
      <c r="K6" s="96"/>
      <c r="L6" s="96"/>
      <c r="M6" s="97"/>
      <c r="N6" s="92" t="s">
        <v>181</v>
      </c>
      <c r="O6" s="92"/>
      <c r="P6" s="92"/>
      <c r="Q6" s="92"/>
      <c r="R6" s="92"/>
      <c r="S6" s="92"/>
      <c r="T6" s="92"/>
      <c r="U6" s="92" t="s">
        <v>182</v>
      </c>
      <c r="V6" s="92"/>
      <c r="W6" s="92"/>
      <c r="X6" s="92"/>
      <c r="Y6" s="92"/>
      <c r="Z6" s="92" t="s">
        <v>218</v>
      </c>
      <c r="AA6" s="92"/>
      <c r="AB6" s="92"/>
      <c r="AC6" s="92"/>
      <c r="AD6" s="92"/>
      <c r="AE6" s="92"/>
      <c r="AF6" s="92"/>
    </row>
    <row r="7" spans="1:32" s="33" customFormat="1" ht="29.25" customHeight="1" x14ac:dyDescent="0.2">
      <c r="A7" s="92"/>
      <c r="B7" s="92"/>
      <c r="C7" s="92"/>
      <c r="D7" s="92"/>
      <c r="E7" s="100" t="s">
        <v>25</v>
      </c>
      <c r="F7" s="100" t="s">
        <v>242</v>
      </c>
      <c r="G7" s="100" t="s">
        <v>2</v>
      </c>
      <c r="H7" s="92" t="s">
        <v>178</v>
      </c>
      <c r="I7" s="92" t="s">
        <v>12</v>
      </c>
      <c r="J7" s="93" t="s">
        <v>184</v>
      </c>
      <c r="K7" s="93"/>
      <c r="L7" s="93" t="s">
        <v>193</v>
      </c>
      <c r="M7" s="138" t="s">
        <v>212</v>
      </c>
      <c r="N7" s="92" t="s">
        <v>186</v>
      </c>
      <c r="O7" s="92"/>
      <c r="P7" s="92"/>
      <c r="Q7" s="92" t="s">
        <v>195</v>
      </c>
      <c r="R7" s="92" t="s">
        <v>215</v>
      </c>
      <c r="S7" s="92" t="s">
        <v>189</v>
      </c>
      <c r="T7" s="92" t="s">
        <v>190</v>
      </c>
      <c r="U7" s="92" t="s">
        <v>199</v>
      </c>
      <c r="V7" s="92"/>
      <c r="W7" s="92" t="s">
        <v>207</v>
      </c>
      <c r="X7" s="92" t="s">
        <v>208</v>
      </c>
      <c r="Y7" s="92" t="s">
        <v>209</v>
      </c>
      <c r="Z7" s="92"/>
      <c r="AA7" s="98" t="s">
        <v>3</v>
      </c>
      <c r="AB7" s="98" t="s">
        <v>4</v>
      </c>
      <c r="AC7" s="98" t="s">
        <v>5</v>
      </c>
      <c r="AD7" s="98" t="s">
        <v>6</v>
      </c>
      <c r="AE7" s="98" t="s">
        <v>21</v>
      </c>
      <c r="AF7" s="98" t="s">
        <v>7</v>
      </c>
    </row>
    <row r="8" spans="1:32" s="33" customFormat="1" ht="51.75" customHeight="1" x14ac:dyDescent="0.2">
      <c r="A8" s="92"/>
      <c r="B8" s="92"/>
      <c r="C8" s="92"/>
      <c r="D8" s="92"/>
      <c r="E8" s="100"/>
      <c r="F8" s="100"/>
      <c r="G8" s="100"/>
      <c r="H8" s="92"/>
      <c r="I8" s="92"/>
      <c r="J8" s="51" t="s">
        <v>46</v>
      </c>
      <c r="K8" s="52" t="s">
        <v>47</v>
      </c>
      <c r="L8" s="93"/>
      <c r="M8" s="139"/>
      <c r="N8" s="53" t="s">
        <v>74</v>
      </c>
      <c r="O8" s="53" t="s">
        <v>75</v>
      </c>
      <c r="P8" s="54" t="s">
        <v>76</v>
      </c>
      <c r="Q8" s="92"/>
      <c r="R8" s="92"/>
      <c r="S8" s="92"/>
      <c r="T8" s="92"/>
      <c r="U8" s="51" t="s">
        <v>30</v>
      </c>
      <c r="V8" s="51" t="s">
        <v>29</v>
      </c>
      <c r="W8" s="92"/>
      <c r="X8" s="92"/>
      <c r="Y8" s="92"/>
      <c r="Z8" s="92"/>
      <c r="AA8" s="98"/>
      <c r="AB8" s="98"/>
      <c r="AC8" s="98"/>
      <c r="AD8" s="98"/>
      <c r="AE8" s="98"/>
      <c r="AF8" s="98"/>
    </row>
    <row r="9" spans="1:32" x14ac:dyDescent="0.2">
      <c r="A9" s="19"/>
      <c r="B9" s="23"/>
      <c r="C9" s="21"/>
      <c r="D9" s="21"/>
      <c r="E9" s="24"/>
      <c r="F9" s="25"/>
      <c r="G9" s="25"/>
      <c r="H9" s="21"/>
      <c r="I9" s="21"/>
      <c r="J9" s="26"/>
      <c r="K9" s="26"/>
      <c r="L9" s="21"/>
      <c r="M9" s="21"/>
      <c r="N9" s="21"/>
      <c r="O9" s="21"/>
      <c r="P9" s="21"/>
      <c r="Q9" s="21"/>
      <c r="R9" s="21"/>
      <c r="S9" s="21"/>
      <c r="T9" s="21"/>
      <c r="U9" s="21"/>
      <c r="V9" s="22"/>
      <c r="W9" s="22"/>
      <c r="X9" s="22"/>
      <c r="Y9" s="22"/>
      <c r="Z9" s="22"/>
      <c r="AA9" s="22"/>
      <c r="AB9" s="22"/>
    </row>
    <row r="10" spans="1:32" ht="78.75" customHeight="1" x14ac:dyDescent="0.2">
      <c r="A10" s="134" t="s">
        <v>133</v>
      </c>
      <c r="B10" s="137" t="s">
        <v>136</v>
      </c>
      <c r="C10" s="20" t="s">
        <v>0</v>
      </c>
      <c r="D10" s="20" t="s">
        <v>137</v>
      </c>
      <c r="E10" s="40">
        <f>IF(N10&gt;200,1,0)</f>
        <v>1</v>
      </c>
      <c r="F10" s="40">
        <f>IF(N10&lt;200,1,0)</f>
        <v>0</v>
      </c>
      <c r="G10" s="40">
        <v>0</v>
      </c>
      <c r="H10" s="17" t="s">
        <v>31</v>
      </c>
      <c r="I10" s="17" t="s">
        <v>42</v>
      </c>
      <c r="J10" s="8" t="s">
        <v>25</v>
      </c>
      <c r="K10" s="6" t="s">
        <v>35</v>
      </c>
      <c r="L10" s="6" t="s">
        <v>35</v>
      </c>
      <c r="M10" s="6" t="s">
        <v>239</v>
      </c>
      <c r="N10" s="9">
        <v>250</v>
      </c>
      <c r="O10" s="15">
        <f>+N10/250</f>
        <v>1</v>
      </c>
      <c r="P10" s="12" t="str">
        <f>IF(O10&lt;=0.15,"1",IF(AND(O10&gt;0.15,O10&lt;0.3),"2",IF(AND(O10&gt;=0.3),"3")))</f>
        <v>3</v>
      </c>
      <c r="Q10" s="9">
        <v>2</v>
      </c>
      <c r="R10" s="9">
        <v>1</v>
      </c>
      <c r="S10" s="9">
        <f t="shared" ref="S10:S26" si="0">+(P10*0.2)+(Q10*0.5)+(R10*0.3)</f>
        <v>1.9000000000000001</v>
      </c>
      <c r="T10" s="12" t="str">
        <f t="shared" ref="T10:T26" si="1">IF(S10&lt;=2,"BAJO",IF(AND(S10&gt;2,S10&lt;2.5),"MEDIO",IF(AND(S10&gt;=2.5),"ALTO")))</f>
        <v>BAJO</v>
      </c>
      <c r="U10" s="13" t="s">
        <v>53</v>
      </c>
      <c r="V10" s="9" t="s">
        <v>158</v>
      </c>
      <c r="W10" s="13" t="s">
        <v>54</v>
      </c>
      <c r="X10" s="9">
        <v>1</v>
      </c>
      <c r="Y10" s="9">
        <f>+X10*S10</f>
        <v>1.9000000000000001</v>
      </c>
      <c r="Z10" s="18" t="str">
        <f>IF(Y10&lt;=3,"ACEPTABLE",IF(AND(Y10&gt;3,Y10&lt;6),"MODERADO",IF(AND(Y10&gt;=6),"SIGNIFICATIVO")))</f>
        <v>ACEPTABLE</v>
      </c>
      <c r="AA10" s="9">
        <v>0</v>
      </c>
      <c r="AB10" s="9">
        <v>1</v>
      </c>
      <c r="AC10" s="9">
        <v>0</v>
      </c>
      <c r="AD10" s="9">
        <v>0</v>
      </c>
      <c r="AE10" s="9">
        <v>1</v>
      </c>
      <c r="AF10" s="9">
        <v>1</v>
      </c>
    </row>
    <row r="11" spans="1:32" ht="71.400000000000006" customHeight="1" x14ac:dyDescent="0.2">
      <c r="A11" s="134"/>
      <c r="B11" s="137"/>
      <c r="C11" s="20" t="s">
        <v>0</v>
      </c>
      <c r="D11" s="20" t="s">
        <v>137</v>
      </c>
      <c r="E11" s="40">
        <f t="shared" ref="E11:E26" si="2">IF(N11&gt;200,1,0)</f>
        <v>0</v>
      </c>
      <c r="F11" s="40">
        <f t="shared" ref="F11:F26" si="3">IF(N11&lt;200,1,0)</f>
        <v>1</v>
      </c>
      <c r="G11" s="40">
        <v>0</v>
      </c>
      <c r="H11" s="17" t="s">
        <v>31</v>
      </c>
      <c r="I11" s="17" t="s">
        <v>42</v>
      </c>
      <c r="J11" s="8" t="s">
        <v>25</v>
      </c>
      <c r="K11" s="6" t="s">
        <v>43</v>
      </c>
      <c r="L11" s="6" t="s">
        <v>69</v>
      </c>
      <c r="M11" s="6" t="s">
        <v>226</v>
      </c>
      <c r="N11" s="9">
        <v>3</v>
      </c>
      <c r="O11" s="15">
        <f t="shared" ref="O11:O20" si="4">+N11/250</f>
        <v>1.2E-2</v>
      </c>
      <c r="P11" s="12" t="str">
        <f t="shared" ref="P11:P20" si="5">IF(O11&lt;=0.15,"1",IF(AND(O11&gt;0.15,O11&lt;0.3),"2",IF(AND(O11&gt;=0.3),"3")))</f>
        <v>1</v>
      </c>
      <c r="Q11" s="9">
        <v>2</v>
      </c>
      <c r="R11" s="9">
        <v>2</v>
      </c>
      <c r="S11" s="9">
        <f t="shared" si="0"/>
        <v>1.7999999999999998</v>
      </c>
      <c r="T11" s="12" t="str">
        <f t="shared" si="1"/>
        <v>BAJO</v>
      </c>
      <c r="U11" s="13" t="s">
        <v>92</v>
      </c>
      <c r="V11" s="9" t="s">
        <v>158</v>
      </c>
      <c r="W11" s="13" t="s">
        <v>55</v>
      </c>
      <c r="X11" s="9">
        <v>1</v>
      </c>
      <c r="Y11" s="9">
        <f t="shared" ref="Y11:Y26" si="6">+X11*S11</f>
        <v>1.7999999999999998</v>
      </c>
      <c r="Z11" s="18" t="str">
        <f t="shared" ref="Z11:Z26" si="7">IF(Y11&lt;=3,"ACEPTABLE",IF(AND(Y11&gt;3,Y11&lt;6),"MODERADO",IF(AND(Y11&gt;=6),"SIGNIFICATIVO")))</f>
        <v>ACEPTABLE</v>
      </c>
      <c r="AA11" s="9">
        <v>0</v>
      </c>
      <c r="AB11" s="9">
        <v>1</v>
      </c>
      <c r="AC11" s="9">
        <v>0</v>
      </c>
      <c r="AD11" s="9">
        <v>1</v>
      </c>
      <c r="AE11" s="9">
        <v>1</v>
      </c>
      <c r="AF11" s="9">
        <v>1</v>
      </c>
    </row>
    <row r="12" spans="1:32" ht="61.2" x14ac:dyDescent="0.2">
      <c r="A12" s="134"/>
      <c r="B12" s="137"/>
      <c r="C12" s="20" t="s">
        <v>0</v>
      </c>
      <c r="D12" s="20" t="s">
        <v>137</v>
      </c>
      <c r="E12" s="40">
        <f t="shared" si="2"/>
        <v>1</v>
      </c>
      <c r="F12" s="40">
        <f t="shared" si="3"/>
        <v>0</v>
      </c>
      <c r="G12" s="40">
        <v>0</v>
      </c>
      <c r="H12" s="17" t="s">
        <v>31</v>
      </c>
      <c r="I12" s="17" t="s">
        <v>41</v>
      </c>
      <c r="J12" s="8" t="s">
        <v>25</v>
      </c>
      <c r="K12" s="6" t="s">
        <v>99</v>
      </c>
      <c r="L12" s="6" t="s">
        <v>106</v>
      </c>
      <c r="M12" s="6" t="s">
        <v>237</v>
      </c>
      <c r="N12" s="9">
        <v>250</v>
      </c>
      <c r="O12" s="15">
        <f t="shared" si="4"/>
        <v>1</v>
      </c>
      <c r="P12" s="12" t="str">
        <f t="shared" si="5"/>
        <v>3</v>
      </c>
      <c r="Q12" s="9">
        <v>1</v>
      </c>
      <c r="R12" s="9">
        <v>1</v>
      </c>
      <c r="S12" s="9">
        <f t="shared" si="0"/>
        <v>1.4000000000000001</v>
      </c>
      <c r="T12" s="12" t="str">
        <f t="shared" si="1"/>
        <v>BAJO</v>
      </c>
      <c r="U12" s="13" t="s">
        <v>100</v>
      </c>
      <c r="V12" s="9" t="s">
        <v>158</v>
      </c>
      <c r="W12" s="13" t="s">
        <v>97</v>
      </c>
      <c r="X12" s="9">
        <v>2</v>
      </c>
      <c r="Y12" s="9">
        <f t="shared" si="6"/>
        <v>2.8000000000000003</v>
      </c>
      <c r="Z12" s="18" t="str">
        <f t="shared" si="7"/>
        <v>ACEPTABLE</v>
      </c>
      <c r="AA12" s="9">
        <v>0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</row>
    <row r="13" spans="1:32" ht="142.80000000000001" customHeight="1" x14ac:dyDescent="0.2">
      <c r="A13" s="134"/>
      <c r="B13" s="137"/>
      <c r="C13" s="20" t="s">
        <v>0</v>
      </c>
      <c r="D13" s="20" t="s">
        <v>137</v>
      </c>
      <c r="E13" s="40">
        <f t="shared" si="2"/>
        <v>1</v>
      </c>
      <c r="F13" s="40">
        <f t="shared" si="3"/>
        <v>0</v>
      </c>
      <c r="G13" s="40">
        <v>0</v>
      </c>
      <c r="H13" s="17" t="s">
        <v>33</v>
      </c>
      <c r="I13" s="17" t="s">
        <v>56</v>
      </c>
      <c r="J13" s="8" t="s">
        <v>25</v>
      </c>
      <c r="K13" s="6" t="s">
        <v>39</v>
      </c>
      <c r="L13" s="6" t="s">
        <v>49</v>
      </c>
      <c r="M13" s="6" t="s">
        <v>239</v>
      </c>
      <c r="N13" s="9">
        <v>250</v>
      </c>
      <c r="O13" s="15">
        <f t="shared" si="4"/>
        <v>1</v>
      </c>
      <c r="P13" s="12" t="str">
        <f t="shared" si="5"/>
        <v>3</v>
      </c>
      <c r="Q13" s="9">
        <v>1</v>
      </c>
      <c r="R13" s="9">
        <v>1</v>
      </c>
      <c r="S13" s="9">
        <f t="shared" si="0"/>
        <v>1.4000000000000001</v>
      </c>
      <c r="T13" s="12" t="str">
        <f t="shared" si="1"/>
        <v>BAJO</v>
      </c>
      <c r="U13" s="13" t="s">
        <v>22</v>
      </c>
      <c r="V13" s="9" t="s">
        <v>158</v>
      </c>
      <c r="W13" s="13" t="s">
        <v>86</v>
      </c>
      <c r="X13" s="9">
        <v>1</v>
      </c>
      <c r="Y13" s="9">
        <f t="shared" si="6"/>
        <v>1.4000000000000001</v>
      </c>
      <c r="Z13" s="18" t="str">
        <f t="shared" si="7"/>
        <v>ACEPTABLE</v>
      </c>
      <c r="AA13" s="9">
        <v>0</v>
      </c>
      <c r="AB13" s="9">
        <v>1</v>
      </c>
      <c r="AC13" s="9">
        <v>1</v>
      </c>
      <c r="AD13" s="9">
        <v>1</v>
      </c>
      <c r="AE13" s="9">
        <v>1</v>
      </c>
      <c r="AF13" s="9">
        <v>1</v>
      </c>
    </row>
    <row r="14" spans="1:32" ht="61.2" x14ac:dyDescent="0.2">
      <c r="A14" s="134"/>
      <c r="B14" s="137"/>
      <c r="C14" s="20" t="s">
        <v>0</v>
      </c>
      <c r="D14" s="20" t="s">
        <v>137</v>
      </c>
      <c r="E14" s="40">
        <f t="shared" si="2"/>
        <v>0</v>
      </c>
      <c r="F14" s="40">
        <f t="shared" si="3"/>
        <v>1</v>
      </c>
      <c r="G14" s="40">
        <v>0</v>
      </c>
      <c r="H14" s="17" t="s">
        <v>33</v>
      </c>
      <c r="I14" s="17" t="s">
        <v>57</v>
      </c>
      <c r="J14" s="8" t="s">
        <v>25</v>
      </c>
      <c r="K14" s="6" t="s">
        <v>37</v>
      </c>
      <c r="L14" s="6" t="s">
        <v>48</v>
      </c>
      <c r="M14" s="6" t="s">
        <v>239</v>
      </c>
      <c r="N14" s="9">
        <v>12</v>
      </c>
      <c r="O14" s="15">
        <f t="shared" si="4"/>
        <v>4.8000000000000001E-2</v>
      </c>
      <c r="P14" s="12" t="str">
        <f t="shared" si="5"/>
        <v>1</v>
      </c>
      <c r="Q14" s="9">
        <v>2</v>
      </c>
      <c r="R14" s="9">
        <v>2</v>
      </c>
      <c r="S14" s="9">
        <f t="shared" si="0"/>
        <v>1.7999999999999998</v>
      </c>
      <c r="T14" s="12" t="str">
        <f t="shared" si="1"/>
        <v>BAJO</v>
      </c>
      <c r="U14" s="13" t="s">
        <v>93</v>
      </c>
      <c r="V14" s="9" t="s">
        <v>158</v>
      </c>
      <c r="W14" s="13" t="s">
        <v>54</v>
      </c>
      <c r="X14" s="9">
        <v>1</v>
      </c>
      <c r="Y14" s="9">
        <f t="shared" si="6"/>
        <v>1.7999999999999998</v>
      </c>
      <c r="Z14" s="18" t="str">
        <f t="shared" si="7"/>
        <v>ACEPTABLE</v>
      </c>
      <c r="AA14" s="9">
        <v>0</v>
      </c>
      <c r="AB14" s="9">
        <v>1</v>
      </c>
      <c r="AC14" s="9">
        <v>0</v>
      </c>
      <c r="AD14" s="9">
        <v>1</v>
      </c>
      <c r="AE14" s="9">
        <v>1</v>
      </c>
      <c r="AF14" s="9">
        <v>1</v>
      </c>
    </row>
    <row r="15" spans="1:32" ht="71.400000000000006" customHeight="1" x14ac:dyDescent="0.2">
      <c r="A15" s="134"/>
      <c r="B15" s="137"/>
      <c r="C15" s="20" t="s">
        <v>0</v>
      </c>
      <c r="D15" s="20" t="s">
        <v>137</v>
      </c>
      <c r="E15" s="40">
        <f t="shared" si="2"/>
        <v>0</v>
      </c>
      <c r="F15" s="40">
        <f t="shared" si="3"/>
        <v>1</v>
      </c>
      <c r="G15" s="40">
        <v>0</v>
      </c>
      <c r="H15" s="17" t="s">
        <v>32</v>
      </c>
      <c r="I15" s="17" t="s">
        <v>58</v>
      </c>
      <c r="J15" s="8" t="s">
        <v>25</v>
      </c>
      <c r="K15" s="6" t="s">
        <v>37</v>
      </c>
      <c r="L15" s="6" t="s">
        <v>69</v>
      </c>
      <c r="M15" s="6" t="s">
        <v>226</v>
      </c>
      <c r="N15" s="9">
        <v>3</v>
      </c>
      <c r="O15" s="15">
        <f t="shared" si="4"/>
        <v>1.2E-2</v>
      </c>
      <c r="P15" s="12" t="str">
        <f t="shared" si="5"/>
        <v>1</v>
      </c>
      <c r="Q15" s="9">
        <v>2</v>
      </c>
      <c r="R15" s="9">
        <v>2</v>
      </c>
      <c r="S15" s="9">
        <f t="shared" si="0"/>
        <v>1.7999999999999998</v>
      </c>
      <c r="T15" s="12" t="str">
        <f t="shared" si="1"/>
        <v>BAJO</v>
      </c>
      <c r="U15" s="13" t="s">
        <v>92</v>
      </c>
      <c r="V15" s="9" t="s">
        <v>158</v>
      </c>
      <c r="W15" s="13" t="s">
        <v>55</v>
      </c>
      <c r="X15" s="9">
        <v>1</v>
      </c>
      <c r="Y15" s="9">
        <f t="shared" si="6"/>
        <v>1.7999999999999998</v>
      </c>
      <c r="Z15" s="18" t="str">
        <f t="shared" si="7"/>
        <v>ACEPTABLE</v>
      </c>
      <c r="AA15" s="9">
        <v>0</v>
      </c>
      <c r="AB15" s="9">
        <v>1</v>
      </c>
      <c r="AC15" s="9">
        <v>1</v>
      </c>
      <c r="AD15" s="9">
        <v>1</v>
      </c>
      <c r="AE15" s="9">
        <v>1</v>
      </c>
      <c r="AF15" s="9">
        <v>1</v>
      </c>
    </row>
    <row r="16" spans="1:32" ht="61.2" x14ac:dyDescent="0.2">
      <c r="A16" s="134"/>
      <c r="B16" s="137"/>
      <c r="C16" s="20" t="s">
        <v>0</v>
      </c>
      <c r="D16" s="20" t="s">
        <v>137</v>
      </c>
      <c r="E16" s="40">
        <f t="shared" si="2"/>
        <v>1</v>
      </c>
      <c r="F16" s="40">
        <f t="shared" si="3"/>
        <v>0</v>
      </c>
      <c r="G16" s="40">
        <v>0</v>
      </c>
      <c r="H16" s="17" t="s">
        <v>61</v>
      </c>
      <c r="I16" s="17" t="s">
        <v>62</v>
      </c>
      <c r="J16" s="8" t="s">
        <v>25</v>
      </c>
      <c r="K16" s="6" t="s">
        <v>129</v>
      </c>
      <c r="L16" s="6" t="s">
        <v>106</v>
      </c>
      <c r="M16" s="6" t="s">
        <v>226</v>
      </c>
      <c r="N16" s="9">
        <v>250</v>
      </c>
      <c r="O16" s="15">
        <f t="shared" si="4"/>
        <v>1</v>
      </c>
      <c r="P16" s="12" t="str">
        <f t="shared" si="5"/>
        <v>3</v>
      </c>
      <c r="Q16" s="9">
        <v>2</v>
      </c>
      <c r="R16" s="9">
        <v>1</v>
      </c>
      <c r="S16" s="9">
        <f t="shared" si="0"/>
        <v>1.9000000000000001</v>
      </c>
      <c r="T16" s="12" t="str">
        <f t="shared" si="1"/>
        <v>BAJO</v>
      </c>
      <c r="U16" s="13" t="s">
        <v>59</v>
      </c>
      <c r="V16" s="9" t="s">
        <v>158</v>
      </c>
      <c r="W16" s="13" t="s">
        <v>79</v>
      </c>
      <c r="X16" s="9">
        <v>1</v>
      </c>
      <c r="Y16" s="9">
        <f t="shared" si="6"/>
        <v>1.9000000000000001</v>
      </c>
      <c r="Z16" s="18" t="str">
        <f t="shared" si="7"/>
        <v>ACEPTABLE</v>
      </c>
      <c r="AA16" s="9">
        <v>0</v>
      </c>
      <c r="AB16" s="9">
        <v>1</v>
      </c>
      <c r="AC16" s="9">
        <v>0</v>
      </c>
      <c r="AD16" s="9">
        <v>0</v>
      </c>
      <c r="AE16" s="9">
        <v>1</v>
      </c>
      <c r="AF16" s="9">
        <v>1</v>
      </c>
    </row>
    <row r="17" spans="1:32" ht="61.2" customHeight="1" x14ac:dyDescent="0.2">
      <c r="A17" s="134"/>
      <c r="B17" s="137"/>
      <c r="C17" s="20" t="s">
        <v>0</v>
      </c>
      <c r="D17" s="20" t="s">
        <v>137</v>
      </c>
      <c r="E17" s="40">
        <f t="shared" si="2"/>
        <v>1</v>
      </c>
      <c r="F17" s="40">
        <f t="shared" si="3"/>
        <v>0</v>
      </c>
      <c r="G17" s="40">
        <v>0</v>
      </c>
      <c r="H17" s="17" t="s">
        <v>61</v>
      </c>
      <c r="I17" s="17" t="s">
        <v>88</v>
      </c>
      <c r="J17" s="8" t="s">
        <v>25</v>
      </c>
      <c r="K17" s="6" t="s">
        <v>64</v>
      </c>
      <c r="L17" s="6" t="s">
        <v>65</v>
      </c>
      <c r="M17" s="6" t="s">
        <v>226</v>
      </c>
      <c r="N17" s="9">
        <v>250</v>
      </c>
      <c r="O17" s="15">
        <f t="shared" si="4"/>
        <v>1</v>
      </c>
      <c r="P17" s="12" t="str">
        <f t="shared" si="5"/>
        <v>3</v>
      </c>
      <c r="Q17" s="9">
        <v>1</v>
      </c>
      <c r="R17" s="9">
        <v>1</v>
      </c>
      <c r="S17" s="9">
        <f t="shared" si="0"/>
        <v>1.4000000000000001</v>
      </c>
      <c r="T17" s="12" t="str">
        <f t="shared" si="1"/>
        <v>BAJO</v>
      </c>
      <c r="U17" s="13" t="s">
        <v>89</v>
      </c>
      <c r="V17" s="9" t="s">
        <v>158</v>
      </c>
      <c r="W17" s="13" t="s">
        <v>84</v>
      </c>
      <c r="X17" s="9">
        <v>1</v>
      </c>
      <c r="Y17" s="9">
        <f t="shared" si="6"/>
        <v>1.4000000000000001</v>
      </c>
      <c r="Z17" s="18" t="str">
        <f>IF(Y17&lt;=2,"ACEPTABLE",IF(AND(Y17&gt;2,Y17&lt;6),"MODERADO",IF(AND(Y17&gt;=6),"SIGNIFICATIVO")))</f>
        <v>ACEPTABLE</v>
      </c>
      <c r="AA17" s="9">
        <v>0</v>
      </c>
      <c r="AB17" s="9">
        <v>1</v>
      </c>
      <c r="AC17" s="9">
        <v>0</v>
      </c>
      <c r="AD17" s="9">
        <v>0</v>
      </c>
      <c r="AE17" s="9">
        <v>0</v>
      </c>
      <c r="AF17" s="9">
        <v>1</v>
      </c>
    </row>
    <row r="18" spans="1:32" ht="61.2" customHeight="1" x14ac:dyDescent="0.2">
      <c r="A18" s="134"/>
      <c r="B18" s="137"/>
      <c r="C18" s="20" t="s">
        <v>0</v>
      </c>
      <c r="D18" s="20" t="s">
        <v>137</v>
      </c>
      <c r="E18" s="40">
        <f t="shared" si="2"/>
        <v>0</v>
      </c>
      <c r="F18" s="40">
        <f t="shared" si="3"/>
        <v>1</v>
      </c>
      <c r="G18" s="40">
        <v>0</v>
      </c>
      <c r="H18" s="17" t="s">
        <v>63</v>
      </c>
      <c r="I18" s="17" t="s">
        <v>45</v>
      </c>
      <c r="J18" s="8" t="s">
        <v>25</v>
      </c>
      <c r="K18" s="6" t="s">
        <v>37</v>
      </c>
      <c r="L18" s="6" t="s">
        <v>98</v>
      </c>
      <c r="M18" s="6" t="s">
        <v>226</v>
      </c>
      <c r="N18" s="9">
        <v>52</v>
      </c>
      <c r="O18" s="15">
        <f t="shared" si="4"/>
        <v>0.20799999999999999</v>
      </c>
      <c r="P18" s="12" t="str">
        <f t="shared" si="5"/>
        <v>2</v>
      </c>
      <c r="Q18" s="9">
        <v>2</v>
      </c>
      <c r="R18" s="9">
        <v>1</v>
      </c>
      <c r="S18" s="9">
        <f t="shared" si="0"/>
        <v>1.7</v>
      </c>
      <c r="T18" s="12" t="str">
        <f t="shared" si="1"/>
        <v>BAJO</v>
      </c>
      <c r="U18" s="13" t="s">
        <v>94</v>
      </c>
      <c r="V18" s="9" t="s">
        <v>158</v>
      </c>
      <c r="W18" s="13" t="s">
        <v>84</v>
      </c>
      <c r="X18" s="9">
        <v>1</v>
      </c>
      <c r="Y18" s="9">
        <f t="shared" si="6"/>
        <v>1.7</v>
      </c>
      <c r="Z18" s="18" t="str">
        <f t="shared" si="7"/>
        <v>ACEPTABLE</v>
      </c>
      <c r="AA18" s="9">
        <v>1</v>
      </c>
      <c r="AB18" s="9">
        <v>1</v>
      </c>
      <c r="AC18" s="9">
        <v>1</v>
      </c>
      <c r="AD18" s="9">
        <v>1</v>
      </c>
      <c r="AE18" s="9">
        <v>1</v>
      </c>
      <c r="AF18" s="9">
        <v>1</v>
      </c>
    </row>
    <row r="19" spans="1:32" ht="61.2" x14ac:dyDescent="0.2">
      <c r="A19" s="134"/>
      <c r="B19" s="137"/>
      <c r="C19" s="20" t="s">
        <v>0</v>
      </c>
      <c r="D19" s="20" t="s">
        <v>137</v>
      </c>
      <c r="E19" s="40">
        <f t="shared" si="2"/>
        <v>1</v>
      </c>
      <c r="F19" s="40">
        <f t="shared" si="3"/>
        <v>0</v>
      </c>
      <c r="G19" s="40">
        <v>0</v>
      </c>
      <c r="H19" s="17" t="s">
        <v>63</v>
      </c>
      <c r="I19" s="17" t="s">
        <v>45</v>
      </c>
      <c r="J19" s="8" t="s">
        <v>25</v>
      </c>
      <c r="K19" s="6" t="s">
        <v>129</v>
      </c>
      <c r="L19" s="6" t="s">
        <v>106</v>
      </c>
      <c r="M19" s="6" t="s">
        <v>226</v>
      </c>
      <c r="N19" s="9">
        <v>250</v>
      </c>
      <c r="O19" s="15">
        <f t="shared" si="4"/>
        <v>1</v>
      </c>
      <c r="P19" s="12" t="str">
        <f t="shared" si="5"/>
        <v>3</v>
      </c>
      <c r="Q19" s="9">
        <v>2</v>
      </c>
      <c r="R19" s="9">
        <v>1</v>
      </c>
      <c r="S19" s="9">
        <f t="shared" si="0"/>
        <v>1.9000000000000001</v>
      </c>
      <c r="T19" s="12" t="str">
        <f t="shared" si="1"/>
        <v>BAJO</v>
      </c>
      <c r="U19" s="13" t="s">
        <v>59</v>
      </c>
      <c r="V19" s="9" t="s">
        <v>158</v>
      </c>
      <c r="W19" s="13" t="s">
        <v>79</v>
      </c>
      <c r="X19" s="9">
        <v>1</v>
      </c>
      <c r="Y19" s="9">
        <f t="shared" si="6"/>
        <v>1.9000000000000001</v>
      </c>
      <c r="Z19" s="18" t="str">
        <f t="shared" si="7"/>
        <v>ACEPTABLE</v>
      </c>
      <c r="AA19" s="9">
        <v>0</v>
      </c>
      <c r="AB19" s="9">
        <v>1</v>
      </c>
      <c r="AC19" s="9">
        <v>0</v>
      </c>
      <c r="AD19" s="9">
        <v>0</v>
      </c>
      <c r="AE19" s="9">
        <v>1</v>
      </c>
      <c r="AF19" s="9">
        <v>1</v>
      </c>
    </row>
    <row r="20" spans="1:32" ht="61.2" customHeight="1" x14ac:dyDescent="0.2">
      <c r="A20" s="134"/>
      <c r="B20" s="137"/>
      <c r="C20" s="20" t="s">
        <v>0</v>
      </c>
      <c r="D20" s="20" t="s">
        <v>137</v>
      </c>
      <c r="E20" s="40">
        <f t="shared" si="2"/>
        <v>1</v>
      </c>
      <c r="F20" s="40">
        <f t="shared" si="3"/>
        <v>0</v>
      </c>
      <c r="G20" s="40">
        <v>0</v>
      </c>
      <c r="H20" s="17" t="s">
        <v>63</v>
      </c>
      <c r="I20" s="17" t="s">
        <v>63</v>
      </c>
      <c r="J20" s="8" t="s">
        <v>25</v>
      </c>
      <c r="K20" s="6" t="s">
        <v>66</v>
      </c>
      <c r="L20" s="6" t="s">
        <v>67</v>
      </c>
      <c r="M20" s="6" t="s">
        <v>226</v>
      </c>
      <c r="N20" s="9">
        <v>250</v>
      </c>
      <c r="O20" s="15">
        <f t="shared" si="4"/>
        <v>1</v>
      </c>
      <c r="P20" s="12" t="str">
        <f t="shared" si="5"/>
        <v>3</v>
      </c>
      <c r="Q20" s="9">
        <v>1</v>
      </c>
      <c r="R20" s="9">
        <v>1</v>
      </c>
      <c r="S20" s="9">
        <f t="shared" si="0"/>
        <v>1.4000000000000001</v>
      </c>
      <c r="T20" s="12" t="str">
        <f t="shared" si="1"/>
        <v>BAJO</v>
      </c>
      <c r="U20" s="13" t="s">
        <v>68</v>
      </c>
      <c r="V20" s="9" t="s">
        <v>158</v>
      </c>
      <c r="W20" s="13" t="s">
        <v>84</v>
      </c>
      <c r="X20" s="9">
        <v>1</v>
      </c>
      <c r="Y20" s="9">
        <f t="shared" si="6"/>
        <v>1.4000000000000001</v>
      </c>
      <c r="Z20" s="18" t="str">
        <f t="shared" si="7"/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0</v>
      </c>
      <c r="AF20" s="9">
        <v>0</v>
      </c>
    </row>
    <row r="21" spans="1:32" ht="122.4" customHeight="1" x14ac:dyDescent="0.2">
      <c r="A21" s="134"/>
      <c r="B21" s="137"/>
      <c r="C21" s="20" t="s">
        <v>0</v>
      </c>
      <c r="D21" s="20" t="s">
        <v>153</v>
      </c>
      <c r="E21" s="40">
        <f t="shared" si="2"/>
        <v>1</v>
      </c>
      <c r="F21" s="40">
        <f t="shared" si="3"/>
        <v>0</v>
      </c>
      <c r="G21" s="40">
        <v>0</v>
      </c>
      <c r="H21" s="17" t="s">
        <v>244</v>
      </c>
      <c r="I21" s="17" t="s">
        <v>245</v>
      </c>
      <c r="J21" s="8" t="s">
        <v>25</v>
      </c>
      <c r="K21" s="6" t="s">
        <v>66</v>
      </c>
      <c r="L21" s="6" t="s">
        <v>243</v>
      </c>
      <c r="M21" s="6" t="s">
        <v>236</v>
      </c>
      <c r="N21" s="9">
        <v>250</v>
      </c>
      <c r="O21" s="15">
        <f>+N21/250</f>
        <v>1</v>
      </c>
      <c r="P21" s="12" t="str">
        <f>IF(O21&lt;=0.15,"1",IF(AND(O21&gt;0.15,O21&lt;0.3),"2",IF(AND(O21&gt;=0.3),"3")))</f>
        <v>3</v>
      </c>
      <c r="Q21" s="9">
        <v>1</v>
      </c>
      <c r="R21" s="9">
        <v>2</v>
      </c>
      <c r="S21" s="9">
        <f t="shared" si="0"/>
        <v>1.7000000000000002</v>
      </c>
      <c r="T21" s="12" t="str">
        <f t="shared" si="1"/>
        <v>BAJO</v>
      </c>
      <c r="U21" s="13" t="s">
        <v>68</v>
      </c>
      <c r="V21" s="9" t="s">
        <v>158</v>
      </c>
      <c r="W21" s="13" t="s">
        <v>84</v>
      </c>
      <c r="X21" s="9">
        <v>1</v>
      </c>
      <c r="Y21" s="9">
        <f t="shared" si="6"/>
        <v>1.7000000000000002</v>
      </c>
      <c r="Z21" s="18" t="str">
        <f t="shared" si="7"/>
        <v>ACEPTABLE</v>
      </c>
      <c r="AA21" s="9">
        <v>0</v>
      </c>
      <c r="AB21" s="9">
        <v>1</v>
      </c>
      <c r="AC21" s="9">
        <v>0</v>
      </c>
      <c r="AD21" s="9">
        <v>0</v>
      </c>
      <c r="AE21" s="9">
        <v>0</v>
      </c>
      <c r="AF21" s="9">
        <v>0</v>
      </c>
    </row>
    <row r="22" spans="1:32" ht="61.2" x14ac:dyDescent="0.2">
      <c r="A22" s="134"/>
      <c r="B22" s="137"/>
      <c r="C22" s="20" t="s">
        <v>0</v>
      </c>
      <c r="D22" s="20" t="s">
        <v>249</v>
      </c>
      <c r="E22" s="40">
        <f t="shared" si="2"/>
        <v>0</v>
      </c>
      <c r="F22" s="40">
        <f t="shared" si="3"/>
        <v>1</v>
      </c>
      <c r="G22" s="40">
        <v>0</v>
      </c>
      <c r="H22" s="17" t="s">
        <v>248</v>
      </c>
      <c r="I22" s="17" t="s">
        <v>250</v>
      </c>
      <c r="J22" s="8" t="s">
        <v>25</v>
      </c>
      <c r="K22" s="6" t="s">
        <v>246</v>
      </c>
      <c r="L22" s="6" t="s">
        <v>250</v>
      </c>
      <c r="M22" s="6" t="s">
        <v>236</v>
      </c>
      <c r="N22" s="9">
        <v>5</v>
      </c>
      <c r="O22" s="15">
        <f>+N22/250</f>
        <v>0.02</v>
      </c>
      <c r="P22" s="12" t="str">
        <f>IF(O22&lt;=0.15,"1",IF(AND(O22&gt;0.15,O22&lt;0.3),"2",IF(AND(O22&gt;=0.3),"3")))</f>
        <v>1</v>
      </c>
      <c r="Q22" s="9">
        <v>2</v>
      </c>
      <c r="R22" s="9">
        <v>3</v>
      </c>
      <c r="S22" s="9">
        <f t="shared" si="0"/>
        <v>2.0999999999999996</v>
      </c>
      <c r="T22" s="12" t="str">
        <f t="shared" si="1"/>
        <v>MEDIO</v>
      </c>
      <c r="U22" s="13" t="s">
        <v>68</v>
      </c>
      <c r="V22" s="9" t="s">
        <v>158</v>
      </c>
      <c r="W22" s="13" t="s">
        <v>84</v>
      </c>
      <c r="X22" s="9">
        <v>1</v>
      </c>
      <c r="Y22" s="9">
        <f t="shared" si="6"/>
        <v>2.0999999999999996</v>
      </c>
      <c r="Z22" s="18" t="str">
        <f t="shared" si="7"/>
        <v>ACEPTABLE</v>
      </c>
      <c r="AA22" s="9">
        <v>0</v>
      </c>
      <c r="AB22" s="9">
        <v>1</v>
      </c>
      <c r="AC22" s="9">
        <v>0</v>
      </c>
      <c r="AD22" s="9">
        <v>0</v>
      </c>
      <c r="AE22" s="9">
        <v>0</v>
      </c>
      <c r="AF22" s="9">
        <v>0</v>
      </c>
    </row>
    <row r="23" spans="1:32" ht="61.2" x14ac:dyDescent="0.2">
      <c r="A23" s="134"/>
      <c r="B23" s="137"/>
      <c r="C23" s="20" t="s">
        <v>0</v>
      </c>
      <c r="D23" s="20" t="s">
        <v>249</v>
      </c>
      <c r="E23" s="40">
        <f t="shared" si="2"/>
        <v>0</v>
      </c>
      <c r="F23" s="40">
        <f t="shared" si="3"/>
        <v>1</v>
      </c>
      <c r="G23" s="40">
        <v>0</v>
      </c>
      <c r="H23" s="17" t="s">
        <v>251</v>
      </c>
      <c r="I23" s="17" t="s">
        <v>250</v>
      </c>
      <c r="J23" s="8" t="s">
        <v>25</v>
      </c>
      <c r="K23" s="6" t="s">
        <v>246</v>
      </c>
      <c r="L23" s="6" t="s">
        <v>250</v>
      </c>
      <c r="M23" s="6" t="s">
        <v>236</v>
      </c>
      <c r="N23" s="9">
        <v>104</v>
      </c>
      <c r="O23" s="15">
        <f>+N23/250</f>
        <v>0.41599999999999998</v>
      </c>
      <c r="P23" s="12" t="str">
        <f>IF(O23&lt;=0.15,"1",IF(AND(O23&gt;0.15,O23&lt;0.3),"2",IF(AND(O23&gt;=0.3),"3")))</f>
        <v>3</v>
      </c>
      <c r="Q23" s="9">
        <v>2</v>
      </c>
      <c r="R23" s="9">
        <v>2</v>
      </c>
      <c r="S23" s="9">
        <f t="shared" si="0"/>
        <v>2.2000000000000002</v>
      </c>
      <c r="T23" s="12" t="str">
        <f t="shared" si="1"/>
        <v>MEDIO</v>
      </c>
      <c r="U23" s="13" t="s">
        <v>68</v>
      </c>
      <c r="V23" s="9" t="s">
        <v>158</v>
      </c>
      <c r="W23" s="13" t="s">
        <v>84</v>
      </c>
      <c r="X23" s="9">
        <v>1</v>
      </c>
      <c r="Y23" s="9">
        <f t="shared" si="6"/>
        <v>2.2000000000000002</v>
      </c>
      <c r="Z23" s="18" t="str">
        <f t="shared" si="7"/>
        <v>ACEPTABLE</v>
      </c>
      <c r="AA23" s="9">
        <v>0</v>
      </c>
      <c r="AB23" s="9">
        <v>1</v>
      </c>
      <c r="AC23" s="9">
        <v>0</v>
      </c>
      <c r="AD23" s="9">
        <v>0</v>
      </c>
      <c r="AE23" s="9">
        <v>0</v>
      </c>
      <c r="AF23" s="9">
        <v>0</v>
      </c>
    </row>
    <row r="24" spans="1:32" ht="61.2" x14ac:dyDescent="0.2">
      <c r="A24" s="134"/>
      <c r="B24" s="137"/>
      <c r="C24" s="20" t="s">
        <v>0</v>
      </c>
      <c r="D24" s="20" t="s">
        <v>249</v>
      </c>
      <c r="E24" s="40">
        <f t="shared" si="2"/>
        <v>0</v>
      </c>
      <c r="F24" s="40">
        <f t="shared" si="3"/>
        <v>1</v>
      </c>
      <c r="G24" s="40">
        <v>0</v>
      </c>
      <c r="H24" s="17" t="s">
        <v>252</v>
      </c>
      <c r="I24" s="17" t="s">
        <v>247</v>
      </c>
      <c r="J24" s="8" t="s">
        <v>25</v>
      </c>
      <c r="K24" s="6" t="s">
        <v>263</v>
      </c>
      <c r="L24" s="6" t="s">
        <v>271</v>
      </c>
      <c r="M24" s="6" t="s">
        <v>236</v>
      </c>
      <c r="N24" s="9">
        <v>1</v>
      </c>
      <c r="O24" s="15">
        <f t="shared" ref="O24:O26" si="8">+N24/250</f>
        <v>4.0000000000000001E-3</v>
      </c>
      <c r="P24" s="12" t="str">
        <f t="shared" ref="P24:P26" si="9">IF(O24&lt;=0.15,"1",IF(AND(O24&gt;0.15,O24&lt;0.3),"2",IF(AND(O24&gt;=0.3),"3")))</f>
        <v>1</v>
      </c>
      <c r="Q24" s="9">
        <v>2</v>
      </c>
      <c r="R24" s="9">
        <v>2</v>
      </c>
      <c r="S24" s="9">
        <f t="shared" si="0"/>
        <v>1.7999999999999998</v>
      </c>
      <c r="T24" s="12" t="str">
        <f t="shared" si="1"/>
        <v>BAJO</v>
      </c>
      <c r="U24" s="13" t="s">
        <v>68</v>
      </c>
      <c r="V24" s="9" t="s">
        <v>158</v>
      </c>
      <c r="W24" s="13" t="s">
        <v>84</v>
      </c>
      <c r="X24" s="9">
        <v>1</v>
      </c>
      <c r="Y24" s="9">
        <f t="shared" si="6"/>
        <v>1.7999999999999998</v>
      </c>
      <c r="Z24" s="18" t="str">
        <f t="shared" si="7"/>
        <v>ACEPTABLE</v>
      </c>
      <c r="AA24" s="9">
        <v>0</v>
      </c>
      <c r="AB24" s="9">
        <v>1</v>
      </c>
      <c r="AC24" s="9">
        <v>0</v>
      </c>
      <c r="AD24" s="9">
        <v>0</v>
      </c>
      <c r="AE24" s="9">
        <v>0</v>
      </c>
      <c r="AF24" s="9">
        <v>0</v>
      </c>
    </row>
    <row r="25" spans="1:32" ht="61.2" x14ac:dyDescent="0.2">
      <c r="A25" s="134"/>
      <c r="B25" s="137"/>
      <c r="C25" s="20" t="s">
        <v>0</v>
      </c>
      <c r="D25" s="20" t="s">
        <v>249</v>
      </c>
      <c r="E25" s="40">
        <f t="shared" si="2"/>
        <v>1</v>
      </c>
      <c r="F25" s="40">
        <f t="shared" si="3"/>
        <v>0</v>
      </c>
      <c r="G25" s="40">
        <v>0</v>
      </c>
      <c r="H25" s="17" t="s">
        <v>256</v>
      </c>
      <c r="I25" s="17" t="s">
        <v>247</v>
      </c>
      <c r="J25" s="8" t="s">
        <v>25</v>
      </c>
      <c r="K25" s="6" t="s">
        <v>267</v>
      </c>
      <c r="L25" s="6" t="s">
        <v>271</v>
      </c>
      <c r="M25" s="6" t="s">
        <v>236</v>
      </c>
      <c r="N25" s="9">
        <v>250</v>
      </c>
      <c r="O25" s="15">
        <f t="shared" si="8"/>
        <v>1</v>
      </c>
      <c r="P25" s="12" t="str">
        <f t="shared" si="9"/>
        <v>3</v>
      </c>
      <c r="Q25" s="9">
        <v>2</v>
      </c>
      <c r="R25" s="9">
        <v>2</v>
      </c>
      <c r="S25" s="9">
        <f t="shared" si="0"/>
        <v>2.2000000000000002</v>
      </c>
      <c r="T25" s="12" t="str">
        <f t="shared" si="1"/>
        <v>MEDIO</v>
      </c>
      <c r="U25" s="13" t="s">
        <v>68</v>
      </c>
      <c r="V25" s="9" t="s">
        <v>158</v>
      </c>
      <c r="W25" s="13" t="s">
        <v>84</v>
      </c>
      <c r="X25" s="9">
        <v>1</v>
      </c>
      <c r="Y25" s="9">
        <f t="shared" si="6"/>
        <v>2.2000000000000002</v>
      </c>
      <c r="Z25" s="18" t="str">
        <f t="shared" si="7"/>
        <v>ACEPTABLE</v>
      </c>
      <c r="AA25" s="9">
        <v>0</v>
      </c>
      <c r="AB25" s="9">
        <v>1</v>
      </c>
      <c r="AC25" s="9">
        <v>0</v>
      </c>
      <c r="AD25" s="9">
        <v>0</v>
      </c>
      <c r="AE25" s="9">
        <v>0</v>
      </c>
      <c r="AF25" s="9">
        <v>0</v>
      </c>
    </row>
    <row r="26" spans="1:32" ht="61.2" x14ac:dyDescent="0.2">
      <c r="A26" s="134"/>
      <c r="B26" s="137"/>
      <c r="C26" s="20" t="s">
        <v>0</v>
      </c>
      <c r="D26" s="20" t="s">
        <v>249</v>
      </c>
      <c r="E26" s="40">
        <f t="shared" si="2"/>
        <v>0</v>
      </c>
      <c r="F26" s="40">
        <f t="shared" si="3"/>
        <v>1</v>
      </c>
      <c r="G26" s="40">
        <v>0</v>
      </c>
      <c r="H26" s="17" t="s">
        <v>258</v>
      </c>
      <c r="I26" s="17" t="s">
        <v>261</v>
      </c>
      <c r="J26" s="8" t="s">
        <v>25</v>
      </c>
      <c r="K26" s="6" t="s">
        <v>269</v>
      </c>
      <c r="L26" s="6" t="s">
        <v>271</v>
      </c>
      <c r="M26" s="6" t="s">
        <v>236</v>
      </c>
      <c r="N26" s="9">
        <v>1</v>
      </c>
      <c r="O26" s="15">
        <f t="shared" si="8"/>
        <v>4.0000000000000001E-3</v>
      </c>
      <c r="P26" s="12" t="str">
        <f t="shared" si="9"/>
        <v>1</v>
      </c>
      <c r="Q26" s="9">
        <v>2</v>
      </c>
      <c r="R26" s="9">
        <v>2</v>
      </c>
      <c r="S26" s="9">
        <f t="shared" si="0"/>
        <v>1.7999999999999998</v>
      </c>
      <c r="T26" s="12" t="str">
        <f t="shared" si="1"/>
        <v>BAJO</v>
      </c>
      <c r="U26" s="13" t="s">
        <v>68</v>
      </c>
      <c r="V26" s="9" t="s">
        <v>158</v>
      </c>
      <c r="W26" s="13" t="s">
        <v>84</v>
      </c>
      <c r="X26" s="9">
        <v>1</v>
      </c>
      <c r="Y26" s="9">
        <f t="shared" si="6"/>
        <v>1.7999999999999998</v>
      </c>
      <c r="Z26" s="18" t="str">
        <f t="shared" si="7"/>
        <v>ACEPTABLE</v>
      </c>
      <c r="AA26" s="9">
        <v>0</v>
      </c>
      <c r="AB26" s="9">
        <v>1</v>
      </c>
      <c r="AC26" s="9">
        <v>0</v>
      </c>
      <c r="AD26" s="9">
        <v>0</v>
      </c>
      <c r="AE26" s="9">
        <v>0</v>
      </c>
      <c r="AF26" s="9">
        <v>0</v>
      </c>
    </row>
  </sheetData>
  <mergeCells count="48">
    <mergeCell ref="A1:A3"/>
    <mergeCell ref="B1:Z1"/>
    <mergeCell ref="AA1:AC1"/>
    <mergeCell ref="AD1:AF1"/>
    <mergeCell ref="B2:Z3"/>
    <mergeCell ref="AA2:AC2"/>
    <mergeCell ref="AD2:AF2"/>
    <mergeCell ref="AA3:AC3"/>
    <mergeCell ref="AD3:AF3"/>
    <mergeCell ref="A5:G5"/>
    <mergeCell ref="H5:T5"/>
    <mergeCell ref="U5:Z5"/>
    <mergeCell ref="AA5:AF6"/>
    <mergeCell ref="A6:A8"/>
    <mergeCell ref="B6:B8"/>
    <mergeCell ref="C6:C8"/>
    <mergeCell ref="D6:D8"/>
    <mergeCell ref="E6:G6"/>
    <mergeCell ref="H6:I6"/>
    <mergeCell ref="N6:T6"/>
    <mergeCell ref="U6:Y6"/>
    <mergeCell ref="Z6:Z8"/>
    <mergeCell ref="E7:E8"/>
    <mergeCell ref="F7:F8"/>
    <mergeCell ref="G7:G8"/>
    <mergeCell ref="H7:H8"/>
    <mergeCell ref="I7:I8"/>
    <mergeCell ref="J7:K7"/>
    <mergeCell ref="J6:M6"/>
    <mergeCell ref="A10:A26"/>
    <mergeCell ref="B10:B26"/>
    <mergeCell ref="U7:V7"/>
    <mergeCell ref="W7:W8"/>
    <mergeCell ref="X7:X8"/>
    <mergeCell ref="L7:L8"/>
    <mergeCell ref="N7:P7"/>
    <mergeCell ref="Q7:Q8"/>
    <mergeCell ref="R7:R8"/>
    <mergeCell ref="M7:M8"/>
    <mergeCell ref="S7:S8"/>
    <mergeCell ref="T7:T8"/>
    <mergeCell ref="Y7:Y8"/>
    <mergeCell ref="AC7:AC8"/>
    <mergeCell ref="AD7:AD8"/>
    <mergeCell ref="AE7:AE8"/>
    <mergeCell ref="AF7:AF8"/>
    <mergeCell ref="AA7:AA8"/>
    <mergeCell ref="AB7:AB8"/>
  </mergeCells>
  <conditionalFormatting sqref="T10:T26">
    <cfRule type="cellIs" dxfId="39" priority="8" stopIfTrue="1" operator="equal">
      <formula>"ALTO"</formula>
    </cfRule>
    <cfRule type="cellIs" dxfId="38" priority="9" stopIfTrue="1" operator="equal">
      <formula>"MEDIO"</formula>
    </cfRule>
    <cfRule type="cellIs" dxfId="37" priority="10" stopIfTrue="1" operator="equal">
      <formula>"BAJO"</formula>
    </cfRule>
  </conditionalFormatting>
  <conditionalFormatting sqref="P10:P26">
    <cfRule type="cellIs" dxfId="36" priority="4" operator="greaterThan">
      <formula>0</formula>
    </cfRule>
    <cfRule type="cellIs" dxfId="35" priority="5" stopIfTrue="1" operator="equal">
      <formula>"ALTO"</formula>
    </cfRule>
    <cfRule type="cellIs" dxfId="34" priority="6" stopIfTrue="1" operator="equal">
      <formula>"MEDIO"</formula>
    </cfRule>
    <cfRule type="cellIs" dxfId="33" priority="7" stopIfTrue="1" operator="equal">
      <formula>"BAJO"</formula>
    </cfRule>
  </conditionalFormatting>
  <conditionalFormatting sqref="Z10:Z26">
    <cfRule type="cellIs" dxfId="32" priority="1" stopIfTrue="1" operator="equal">
      <formula>"SIGNIFICATIVO"</formula>
    </cfRule>
    <cfRule type="cellIs" dxfId="31" priority="2" stopIfTrue="1" operator="equal">
      <formula>"MODERADO"</formula>
    </cfRule>
    <cfRule type="cellIs" dxfId="30" priority="3" stopIfTrue="1" operator="equal">
      <formula>"ACEPTABLE"</formula>
    </cfRule>
  </conditionalFormatting>
  <pageMargins left="0.7" right="0.7" top="0.75" bottom="0.75" header="0.3" footer="0.3"/>
  <pageSetup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ECV!$B$4:$B$8</xm:f>
          </x14:formula1>
          <xm:sqref>M1:M1048576</xm:sqref>
        </x14:dataValidation>
      </x14:dataValidation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38"/>
  <sheetViews>
    <sheetView topLeftCell="A33" workbookViewId="0">
      <selection activeCell="H10" sqref="H10:H38"/>
    </sheetView>
  </sheetViews>
  <sheetFormatPr baseColWidth="10" defaultColWidth="11.44140625" defaultRowHeight="10.199999999999999" x14ac:dyDescent="0.2"/>
  <cols>
    <col min="1" max="1" width="23.77734375" style="1" customWidth="1"/>
    <col min="2" max="2" width="15" style="1" customWidth="1"/>
    <col min="3" max="3" width="16.33203125" style="1" bestFit="1" customWidth="1"/>
    <col min="4" max="4" width="55.33203125" style="1" customWidth="1"/>
    <col min="5" max="7" width="6.6640625" style="2" customWidth="1"/>
    <col min="8" max="8" width="23.5546875" style="1" customWidth="1"/>
    <col min="9" max="9" width="31.44140625" style="1" customWidth="1"/>
    <col min="10" max="10" width="19.109375" style="1" customWidth="1"/>
    <col min="11" max="11" width="24.6640625" style="1" customWidth="1"/>
    <col min="12" max="13" width="16.33203125" style="1" customWidth="1"/>
    <col min="14" max="16" width="13.6640625" style="1" customWidth="1"/>
    <col min="17" max="18" width="20" style="1" customWidth="1"/>
    <col min="19" max="19" width="21.109375" style="1" customWidth="1"/>
    <col min="20" max="21" width="15.6640625" style="1" customWidth="1"/>
    <col min="22" max="22" width="16.6640625" style="1" customWidth="1"/>
    <col min="23" max="23" width="10.5546875" style="1" customWidth="1"/>
    <col min="24" max="25" width="6.6640625" style="1" customWidth="1"/>
    <col min="26" max="26" width="9.33203125" style="1" customWidth="1"/>
    <col min="27" max="28" width="6.6640625" style="1" customWidth="1"/>
    <col min="29" max="16384" width="11.44140625" style="1"/>
  </cols>
  <sheetData>
    <row r="1" spans="1:32" s="30" customFormat="1" ht="31.5" customHeight="1" x14ac:dyDescent="0.4">
      <c r="A1" s="122"/>
      <c r="B1" s="123" t="s">
        <v>19</v>
      </c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5"/>
      <c r="AA1" s="120" t="s">
        <v>15</v>
      </c>
      <c r="AB1" s="120"/>
      <c r="AC1" s="121"/>
      <c r="AD1" s="107" t="s">
        <v>139</v>
      </c>
      <c r="AE1" s="107"/>
      <c r="AF1" s="107"/>
    </row>
    <row r="2" spans="1:32" s="30" customFormat="1" ht="21.75" customHeight="1" x14ac:dyDescent="0.25">
      <c r="A2" s="122"/>
      <c r="B2" s="126" t="s">
        <v>16</v>
      </c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8"/>
      <c r="AA2" s="120" t="s">
        <v>87</v>
      </c>
      <c r="AB2" s="120"/>
      <c r="AC2" s="121"/>
      <c r="AD2" s="116">
        <v>1</v>
      </c>
      <c r="AE2" s="117"/>
      <c r="AF2" s="118"/>
    </row>
    <row r="3" spans="1:32" s="30" customFormat="1" ht="25.5" customHeight="1" x14ac:dyDescent="0.25">
      <c r="A3" s="122"/>
      <c r="B3" s="129"/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31"/>
      <c r="AA3" s="120" t="s">
        <v>17</v>
      </c>
      <c r="AB3" s="120"/>
      <c r="AC3" s="121"/>
      <c r="AD3" s="119" t="s">
        <v>18</v>
      </c>
      <c r="AE3" s="119"/>
      <c r="AF3" s="119"/>
    </row>
    <row r="4" spans="1:32" s="30" customFormat="1" ht="9" customHeight="1" x14ac:dyDescent="0.25"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4"/>
      <c r="P4" s="4"/>
      <c r="Q4" s="31"/>
      <c r="R4" s="32"/>
      <c r="S4" s="32"/>
    </row>
    <row r="5" spans="1:32" s="33" customFormat="1" ht="30" customHeight="1" x14ac:dyDescent="0.2">
      <c r="A5" s="99" t="s">
        <v>20</v>
      </c>
      <c r="B5" s="99"/>
      <c r="C5" s="99"/>
      <c r="D5" s="99"/>
      <c r="E5" s="99"/>
      <c r="F5" s="99"/>
      <c r="G5" s="99"/>
      <c r="H5" s="99" t="s">
        <v>14</v>
      </c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 t="s">
        <v>1</v>
      </c>
      <c r="V5" s="99"/>
      <c r="W5" s="99"/>
      <c r="X5" s="99"/>
      <c r="Y5" s="99"/>
      <c r="Z5" s="99"/>
      <c r="AA5" s="92" t="s">
        <v>217</v>
      </c>
      <c r="AB5" s="92"/>
      <c r="AC5" s="92"/>
      <c r="AD5" s="92"/>
      <c r="AE5" s="92"/>
      <c r="AF5" s="92"/>
    </row>
    <row r="6" spans="1:32" s="33" customFormat="1" ht="30" customHeight="1" x14ac:dyDescent="0.2">
      <c r="A6" s="92" t="s">
        <v>117</v>
      </c>
      <c r="B6" s="92" t="s">
        <v>118</v>
      </c>
      <c r="C6" s="92" t="s">
        <v>8</v>
      </c>
      <c r="D6" s="92" t="s">
        <v>9</v>
      </c>
      <c r="E6" s="92" t="s">
        <v>10</v>
      </c>
      <c r="F6" s="92"/>
      <c r="G6" s="92"/>
      <c r="H6" s="92" t="s">
        <v>179</v>
      </c>
      <c r="I6" s="92"/>
      <c r="J6" s="95" t="s">
        <v>180</v>
      </c>
      <c r="K6" s="96"/>
      <c r="L6" s="96"/>
      <c r="M6" s="97"/>
      <c r="N6" s="92" t="s">
        <v>181</v>
      </c>
      <c r="O6" s="92"/>
      <c r="P6" s="92"/>
      <c r="Q6" s="92"/>
      <c r="R6" s="92"/>
      <c r="S6" s="92"/>
      <c r="T6" s="92"/>
      <c r="U6" s="92" t="s">
        <v>182</v>
      </c>
      <c r="V6" s="92"/>
      <c r="W6" s="92"/>
      <c r="X6" s="92"/>
      <c r="Y6" s="92"/>
      <c r="Z6" s="92" t="s">
        <v>197</v>
      </c>
      <c r="AA6" s="92"/>
      <c r="AB6" s="92"/>
      <c r="AC6" s="92"/>
      <c r="AD6" s="92"/>
      <c r="AE6" s="92"/>
      <c r="AF6" s="92"/>
    </row>
    <row r="7" spans="1:32" s="33" customFormat="1" ht="29.25" customHeight="1" x14ac:dyDescent="0.2">
      <c r="A7" s="92"/>
      <c r="B7" s="92"/>
      <c r="C7" s="92"/>
      <c r="D7" s="92"/>
      <c r="E7" s="100" t="s">
        <v>25</v>
      </c>
      <c r="F7" s="100" t="s">
        <v>242</v>
      </c>
      <c r="G7" s="100" t="s">
        <v>2</v>
      </c>
      <c r="H7" s="92" t="s">
        <v>178</v>
      </c>
      <c r="I7" s="92" t="s">
        <v>183</v>
      </c>
      <c r="J7" s="93" t="s">
        <v>184</v>
      </c>
      <c r="K7" s="93"/>
      <c r="L7" s="93" t="s">
        <v>193</v>
      </c>
      <c r="M7" s="138" t="s">
        <v>196</v>
      </c>
      <c r="N7" s="92" t="s">
        <v>186</v>
      </c>
      <c r="O7" s="92"/>
      <c r="P7" s="92"/>
      <c r="Q7" s="92" t="s">
        <v>195</v>
      </c>
      <c r="R7" s="92" t="s">
        <v>215</v>
      </c>
      <c r="S7" s="92" t="s">
        <v>189</v>
      </c>
      <c r="T7" s="92" t="s">
        <v>190</v>
      </c>
      <c r="U7" s="92" t="s">
        <v>199</v>
      </c>
      <c r="V7" s="92"/>
      <c r="W7" s="92" t="s">
        <v>207</v>
      </c>
      <c r="X7" s="92" t="s">
        <v>208</v>
      </c>
      <c r="Y7" s="92" t="s">
        <v>209</v>
      </c>
      <c r="Z7" s="92"/>
      <c r="AA7" s="98" t="s">
        <v>3</v>
      </c>
      <c r="AB7" s="98" t="s">
        <v>4</v>
      </c>
      <c r="AC7" s="98" t="s">
        <v>5</v>
      </c>
      <c r="AD7" s="98" t="s">
        <v>6</v>
      </c>
      <c r="AE7" s="98" t="s">
        <v>21</v>
      </c>
      <c r="AF7" s="98" t="s">
        <v>7</v>
      </c>
    </row>
    <row r="8" spans="1:32" s="33" customFormat="1" ht="51.75" customHeight="1" x14ac:dyDescent="0.2">
      <c r="A8" s="92"/>
      <c r="B8" s="92"/>
      <c r="C8" s="92"/>
      <c r="D8" s="92"/>
      <c r="E8" s="100"/>
      <c r="F8" s="100"/>
      <c r="G8" s="100"/>
      <c r="H8" s="92"/>
      <c r="I8" s="92"/>
      <c r="J8" s="51" t="s">
        <v>46</v>
      </c>
      <c r="K8" s="52" t="s">
        <v>47</v>
      </c>
      <c r="L8" s="93"/>
      <c r="M8" s="139"/>
      <c r="N8" s="53" t="s">
        <v>74</v>
      </c>
      <c r="O8" s="53" t="s">
        <v>75</v>
      </c>
      <c r="P8" s="54" t="s">
        <v>76</v>
      </c>
      <c r="Q8" s="92"/>
      <c r="R8" s="92"/>
      <c r="S8" s="92"/>
      <c r="T8" s="92"/>
      <c r="U8" s="51" t="s">
        <v>30</v>
      </c>
      <c r="V8" s="51" t="s">
        <v>29</v>
      </c>
      <c r="W8" s="92"/>
      <c r="X8" s="92"/>
      <c r="Y8" s="92"/>
      <c r="Z8" s="92"/>
      <c r="AA8" s="98"/>
      <c r="AB8" s="98"/>
      <c r="AC8" s="98"/>
      <c r="AD8" s="98"/>
      <c r="AE8" s="98"/>
      <c r="AF8" s="98"/>
    </row>
    <row r="9" spans="1:32" x14ac:dyDescent="0.2">
      <c r="A9" s="42"/>
      <c r="B9" s="42"/>
      <c r="C9" s="42"/>
      <c r="D9" s="42"/>
      <c r="E9" s="43"/>
      <c r="F9" s="43"/>
      <c r="G9" s="43"/>
      <c r="H9" s="42"/>
      <c r="I9" s="42"/>
      <c r="J9" s="44"/>
      <c r="K9" s="44"/>
      <c r="L9" s="34"/>
      <c r="M9" s="34"/>
      <c r="N9" s="34"/>
      <c r="O9" s="34"/>
      <c r="P9" s="34"/>
      <c r="Q9" s="34"/>
      <c r="R9" s="34"/>
      <c r="S9" s="34"/>
      <c r="T9" s="34"/>
      <c r="U9" s="34"/>
      <c r="V9" s="35"/>
      <c r="W9" s="35"/>
      <c r="X9" s="35"/>
      <c r="Y9" s="35"/>
      <c r="Z9" s="35"/>
      <c r="AA9" s="35"/>
      <c r="AB9" s="35"/>
    </row>
    <row r="10" spans="1:32" ht="61.2" customHeight="1" x14ac:dyDescent="0.2">
      <c r="A10" s="134" t="s">
        <v>133</v>
      </c>
      <c r="B10" s="147" t="s">
        <v>147</v>
      </c>
      <c r="C10" s="20" t="s">
        <v>0</v>
      </c>
      <c r="D10" s="20" t="s">
        <v>146</v>
      </c>
      <c r="E10" s="40">
        <f>IF(N10&gt;200,1,0)</f>
        <v>1</v>
      </c>
      <c r="F10" s="40">
        <f>IF(N10&lt;200,1,0)</f>
        <v>0</v>
      </c>
      <c r="G10" s="40">
        <v>0</v>
      </c>
      <c r="H10" s="17" t="s">
        <v>31</v>
      </c>
      <c r="I10" s="17" t="s">
        <v>42</v>
      </c>
      <c r="J10" s="8" t="s">
        <v>25</v>
      </c>
      <c r="K10" s="6" t="s">
        <v>35</v>
      </c>
      <c r="L10" s="6" t="s">
        <v>35</v>
      </c>
      <c r="M10" s="6" t="s">
        <v>239</v>
      </c>
      <c r="N10" s="9">
        <v>250</v>
      </c>
      <c r="O10" s="15">
        <f>+N10/250</f>
        <v>1</v>
      </c>
      <c r="P10" s="12" t="str">
        <f>IF(O10&lt;=0.15,"1",IF(AND(O10&gt;0.15,O10&lt;0.3),"2",IF(AND(O10&gt;=0.3),"3")))</f>
        <v>3</v>
      </c>
      <c r="Q10" s="9">
        <v>2</v>
      </c>
      <c r="R10" s="9">
        <v>1</v>
      </c>
      <c r="S10" s="9">
        <f t="shared" ref="S10:S29" si="0">+(P10*0.2)+(Q10*0.5)+(R10*0.3)</f>
        <v>1.9000000000000001</v>
      </c>
      <c r="T10" s="12" t="str">
        <f t="shared" ref="T10:T29" si="1">IF(S10&lt;=2,"BAJO",IF(AND(S10&gt;2,S10&lt;2.5),"MEDIO",IF(AND(S10&gt;=2.5),"ALTO")))</f>
        <v>BAJO</v>
      </c>
      <c r="U10" s="13" t="s">
        <v>53</v>
      </c>
      <c r="V10" s="9" t="s">
        <v>158</v>
      </c>
      <c r="W10" s="13" t="s">
        <v>54</v>
      </c>
      <c r="X10" s="9">
        <v>1</v>
      </c>
      <c r="Y10" s="9">
        <f>+X10*S10</f>
        <v>1.9000000000000001</v>
      </c>
      <c r="Z10" s="18" t="str">
        <f>IF(Y10&lt;=3,"ACEPTABLE",IF(AND(Y10&gt;3,Y10&lt;6),"MODERADO",IF(AND(Y10&gt;=6),"SIGNIFICATIVO")))</f>
        <v>ACEPTABLE</v>
      </c>
      <c r="AA10" s="9">
        <v>0</v>
      </c>
      <c r="AB10" s="9">
        <v>1</v>
      </c>
      <c r="AC10" s="9">
        <v>0</v>
      </c>
      <c r="AD10" s="9">
        <v>0</v>
      </c>
      <c r="AE10" s="9">
        <v>1</v>
      </c>
      <c r="AF10" s="9">
        <v>1</v>
      </c>
    </row>
    <row r="11" spans="1:32" ht="71.400000000000006" customHeight="1" x14ac:dyDescent="0.2">
      <c r="A11" s="134"/>
      <c r="B11" s="147"/>
      <c r="C11" s="20" t="s">
        <v>0</v>
      </c>
      <c r="D11" s="20" t="s">
        <v>146</v>
      </c>
      <c r="E11" s="40">
        <f t="shared" ref="E11:E38" si="2">IF(N11&gt;200,1,0)</f>
        <v>0</v>
      </c>
      <c r="F11" s="40">
        <f t="shared" ref="F11:F38" si="3">IF(N11&lt;200,1,0)</f>
        <v>1</v>
      </c>
      <c r="G11" s="40">
        <v>0</v>
      </c>
      <c r="H11" s="17" t="s">
        <v>31</v>
      </c>
      <c r="I11" s="17" t="s">
        <v>42</v>
      </c>
      <c r="J11" s="8" t="s">
        <v>25</v>
      </c>
      <c r="K11" s="6" t="s">
        <v>43</v>
      </c>
      <c r="L11" s="6" t="s">
        <v>69</v>
      </c>
      <c r="M11" s="6" t="s">
        <v>226</v>
      </c>
      <c r="N11" s="9">
        <v>3</v>
      </c>
      <c r="O11" s="15">
        <f t="shared" ref="O11:O29" si="4">+N11/250</f>
        <v>1.2E-2</v>
      </c>
      <c r="P11" s="12" t="str">
        <f t="shared" ref="P11:P29" si="5">IF(O11&lt;=0.15,"1",IF(AND(O11&gt;0.15,O11&lt;0.3),"2",IF(AND(O11&gt;=0.3),"3")))</f>
        <v>1</v>
      </c>
      <c r="Q11" s="9">
        <v>2</v>
      </c>
      <c r="R11" s="9">
        <v>2</v>
      </c>
      <c r="S11" s="9">
        <f t="shared" si="0"/>
        <v>1.7999999999999998</v>
      </c>
      <c r="T11" s="12" t="str">
        <f t="shared" si="1"/>
        <v>BAJO</v>
      </c>
      <c r="U11" s="13" t="s">
        <v>92</v>
      </c>
      <c r="V11" s="9" t="s">
        <v>158</v>
      </c>
      <c r="W11" s="13" t="s">
        <v>55</v>
      </c>
      <c r="X11" s="9">
        <v>1</v>
      </c>
      <c r="Y11" s="9">
        <f t="shared" ref="Y11:Y29" si="6">+X11*S11</f>
        <v>1.7999999999999998</v>
      </c>
      <c r="Z11" s="18" t="str">
        <f t="shared" ref="Z11:Z29" si="7">IF(Y11&lt;=3,"ACEPTABLE",IF(AND(Y11&gt;3,Y11&lt;6),"MODERADO",IF(AND(Y11&gt;=6),"SIGNIFICATIVO")))</f>
        <v>ACEPTABLE</v>
      </c>
      <c r="AA11" s="9">
        <v>0</v>
      </c>
      <c r="AB11" s="9">
        <v>1</v>
      </c>
      <c r="AC11" s="9">
        <v>0</v>
      </c>
      <c r="AD11" s="9">
        <v>1</v>
      </c>
      <c r="AE11" s="9">
        <v>1</v>
      </c>
      <c r="AF11" s="9">
        <v>1</v>
      </c>
    </row>
    <row r="12" spans="1:32" ht="60.6" x14ac:dyDescent="0.2">
      <c r="A12" s="134"/>
      <c r="B12" s="147"/>
      <c r="C12" s="20" t="s">
        <v>0</v>
      </c>
      <c r="D12" s="20" t="s">
        <v>146</v>
      </c>
      <c r="E12" s="40">
        <f t="shared" si="2"/>
        <v>1</v>
      </c>
      <c r="F12" s="40">
        <f t="shared" si="3"/>
        <v>0</v>
      </c>
      <c r="G12" s="40">
        <v>0</v>
      </c>
      <c r="H12" s="17" t="s">
        <v>31</v>
      </c>
      <c r="I12" s="17" t="s">
        <v>41</v>
      </c>
      <c r="J12" s="8" t="s">
        <v>25</v>
      </c>
      <c r="K12" s="6" t="s">
        <v>99</v>
      </c>
      <c r="L12" s="6" t="s">
        <v>106</v>
      </c>
      <c r="M12" s="6" t="s">
        <v>226</v>
      </c>
      <c r="N12" s="9">
        <v>250</v>
      </c>
      <c r="O12" s="15">
        <f t="shared" si="4"/>
        <v>1</v>
      </c>
      <c r="P12" s="12" t="str">
        <f t="shared" si="5"/>
        <v>3</v>
      </c>
      <c r="Q12" s="9">
        <v>1</v>
      </c>
      <c r="R12" s="9">
        <v>1</v>
      </c>
      <c r="S12" s="9">
        <f t="shared" si="0"/>
        <v>1.4000000000000001</v>
      </c>
      <c r="T12" s="12" t="str">
        <f t="shared" si="1"/>
        <v>BAJO</v>
      </c>
      <c r="U12" s="13" t="s">
        <v>100</v>
      </c>
      <c r="V12" s="9" t="s">
        <v>158</v>
      </c>
      <c r="W12" s="13" t="s">
        <v>97</v>
      </c>
      <c r="X12" s="9">
        <v>2</v>
      </c>
      <c r="Y12" s="9">
        <f t="shared" si="6"/>
        <v>2.8000000000000003</v>
      </c>
      <c r="Z12" s="18" t="str">
        <f t="shared" si="7"/>
        <v>ACEPTABLE</v>
      </c>
      <c r="AA12" s="9">
        <v>0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</row>
    <row r="13" spans="1:32" ht="91.8" x14ac:dyDescent="0.2">
      <c r="A13" s="134"/>
      <c r="B13" s="147"/>
      <c r="C13" s="20" t="s">
        <v>0</v>
      </c>
      <c r="D13" s="20" t="s">
        <v>146</v>
      </c>
      <c r="E13" s="40">
        <f t="shared" si="2"/>
        <v>1</v>
      </c>
      <c r="F13" s="40">
        <f t="shared" si="3"/>
        <v>0</v>
      </c>
      <c r="G13" s="40">
        <v>0</v>
      </c>
      <c r="H13" s="17" t="s">
        <v>33</v>
      </c>
      <c r="I13" s="17" t="s">
        <v>56</v>
      </c>
      <c r="J13" s="8" t="s">
        <v>25</v>
      </c>
      <c r="K13" s="6" t="s">
        <v>39</v>
      </c>
      <c r="L13" s="6" t="s">
        <v>49</v>
      </c>
      <c r="M13" s="6" t="s">
        <v>237</v>
      </c>
      <c r="N13" s="9">
        <v>250</v>
      </c>
      <c r="O13" s="15">
        <f t="shared" si="4"/>
        <v>1</v>
      </c>
      <c r="P13" s="12" t="str">
        <f t="shared" si="5"/>
        <v>3</v>
      </c>
      <c r="Q13" s="9">
        <v>1</v>
      </c>
      <c r="R13" s="9">
        <v>1</v>
      </c>
      <c r="S13" s="9">
        <f t="shared" si="0"/>
        <v>1.4000000000000001</v>
      </c>
      <c r="T13" s="12" t="str">
        <f t="shared" si="1"/>
        <v>BAJO</v>
      </c>
      <c r="U13" s="13" t="s">
        <v>22</v>
      </c>
      <c r="V13" s="9" t="s">
        <v>158</v>
      </c>
      <c r="W13" s="13" t="s">
        <v>86</v>
      </c>
      <c r="X13" s="9">
        <v>1</v>
      </c>
      <c r="Y13" s="9">
        <f t="shared" si="6"/>
        <v>1.4000000000000001</v>
      </c>
      <c r="Z13" s="18" t="str">
        <f t="shared" si="7"/>
        <v>ACEPTABLE</v>
      </c>
      <c r="AA13" s="9">
        <v>0</v>
      </c>
      <c r="AB13" s="9">
        <v>1</v>
      </c>
      <c r="AC13" s="9">
        <v>1</v>
      </c>
      <c r="AD13" s="9">
        <v>1</v>
      </c>
      <c r="AE13" s="9">
        <v>1</v>
      </c>
      <c r="AF13" s="9">
        <v>1</v>
      </c>
    </row>
    <row r="14" spans="1:32" ht="61.2" x14ac:dyDescent="0.2">
      <c r="A14" s="134"/>
      <c r="B14" s="147"/>
      <c r="C14" s="20" t="s">
        <v>0</v>
      </c>
      <c r="D14" s="20" t="s">
        <v>146</v>
      </c>
      <c r="E14" s="40">
        <f t="shared" si="2"/>
        <v>0</v>
      </c>
      <c r="F14" s="40">
        <f t="shared" si="3"/>
        <v>1</v>
      </c>
      <c r="G14" s="40">
        <v>0</v>
      </c>
      <c r="H14" s="17" t="s">
        <v>33</v>
      </c>
      <c r="I14" s="17" t="s">
        <v>57</v>
      </c>
      <c r="J14" s="8" t="s">
        <v>25</v>
      </c>
      <c r="K14" s="6" t="s">
        <v>37</v>
      </c>
      <c r="L14" s="6" t="s">
        <v>48</v>
      </c>
      <c r="M14" s="6" t="s">
        <v>226</v>
      </c>
      <c r="N14" s="9">
        <v>12</v>
      </c>
      <c r="O14" s="15">
        <f t="shared" si="4"/>
        <v>4.8000000000000001E-2</v>
      </c>
      <c r="P14" s="12" t="str">
        <f t="shared" si="5"/>
        <v>1</v>
      </c>
      <c r="Q14" s="9">
        <v>2</v>
      </c>
      <c r="R14" s="9">
        <v>2</v>
      </c>
      <c r="S14" s="9">
        <f t="shared" si="0"/>
        <v>1.7999999999999998</v>
      </c>
      <c r="T14" s="12" t="str">
        <f t="shared" si="1"/>
        <v>BAJO</v>
      </c>
      <c r="U14" s="13" t="s">
        <v>93</v>
      </c>
      <c r="V14" s="9" t="s">
        <v>158</v>
      </c>
      <c r="W14" s="13" t="s">
        <v>54</v>
      </c>
      <c r="X14" s="9">
        <v>1</v>
      </c>
      <c r="Y14" s="9">
        <f t="shared" si="6"/>
        <v>1.7999999999999998</v>
      </c>
      <c r="Z14" s="18" t="str">
        <f t="shared" si="7"/>
        <v>ACEPTABLE</v>
      </c>
      <c r="AA14" s="9">
        <v>0</v>
      </c>
      <c r="AB14" s="9">
        <v>1</v>
      </c>
      <c r="AC14" s="9">
        <v>0</v>
      </c>
      <c r="AD14" s="9">
        <v>1</v>
      </c>
      <c r="AE14" s="9">
        <v>1</v>
      </c>
      <c r="AF14" s="9">
        <v>1</v>
      </c>
    </row>
    <row r="15" spans="1:32" ht="71.400000000000006" customHeight="1" x14ac:dyDescent="0.2">
      <c r="A15" s="134"/>
      <c r="B15" s="147"/>
      <c r="C15" s="20" t="s">
        <v>0</v>
      </c>
      <c r="D15" s="20" t="s">
        <v>146</v>
      </c>
      <c r="E15" s="40">
        <f t="shared" si="2"/>
        <v>0</v>
      </c>
      <c r="F15" s="40">
        <f t="shared" si="3"/>
        <v>1</v>
      </c>
      <c r="G15" s="40">
        <v>0</v>
      </c>
      <c r="H15" s="17" t="s">
        <v>32</v>
      </c>
      <c r="I15" s="17" t="s">
        <v>58</v>
      </c>
      <c r="J15" s="8" t="s">
        <v>25</v>
      </c>
      <c r="K15" s="6" t="s">
        <v>37</v>
      </c>
      <c r="L15" s="6" t="s">
        <v>69</v>
      </c>
      <c r="M15" s="6" t="s">
        <v>226</v>
      </c>
      <c r="N15" s="9">
        <v>3</v>
      </c>
      <c r="O15" s="15">
        <f t="shared" si="4"/>
        <v>1.2E-2</v>
      </c>
      <c r="P15" s="12" t="str">
        <f t="shared" si="5"/>
        <v>1</v>
      </c>
      <c r="Q15" s="9">
        <v>2</v>
      </c>
      <c r="R15" s="9">
        <v>2</v>
      </c>
      <c r="S15" s="9">
        <f t="shared" si="0"/>
        <v>1.7999999999999998</v>
      </c>
      <c r="T15" s="12" t="str">
        <f t="shared" si="1"/>
        <v>BAJO</v>
      </c>
      <c r="U15" s="13" t="s">
        <v>92</v>
      </c>
      <c r="V15" s="9" t="s">
        <v>158</v>
      </c>
      <c r="W15" s="13" t="s">
        <v>55</v>
      </c>
      <c r="X15" s="9">
        <v>1</v>
      </c>
      <c r="Y15" s="9">
        <f t="shared" si="6"/>
        <v>1.7999999999999998</v>
      </c>
      <c r="Z15" s="18" t="str">
        <f t="shared" si="7"/>
        <v>ACEPTABLE</v>
      </c>
      <c r="AA15" s="9">
        <v>0</v>
      </c>
      <c r="AB15" s="9">
        <v>1</v>
      </c>
      <c r="AC15" s="9">
        <v>1</v>
      </c>
      <c r="AD15" s="9">
        <v>1</v>
      </c>
      <c r="AE15" s="9">
        <v>1</v>
      </c>
      <c r="AF15" s="9">
        <v>1</v>
      </c>
    </row>
    <row r="16" spans="1:32" ht="61.2" x14ac:dyDescent="0.2">
      <c r="A16" s="134"/>
      <c r="B16" s="147"/>
      <c r="C16" s="20" t="s">
        <v>0</v>
      </c>
      <c r="D16" s="20" t="s">
        <v>146</v>
      </c>
      <c r="E16" s="40">
        <f t="shared" si="2"/>
        <v>1</v>
      </c>
      <c r="F16" s="40">
        <f t="shared" si="3"/>
        <v>0</v>
      </c>
      <c r="G16" s="40">
        <v>0</v>
      </c>
      <c r="H16" s="17" t="s">
        <v>61</v>
      </c>
      <c r="I16" s="17" t="s">
        <v>62</v>
      </c>
      <c r="J16" s="8" t="s">
        <v>25</v>
      </c>
      <c r="K16" s="6" t="s">
        <v>129</v>
      </c>
      <c r="L16" s="6" t="s">
        <v>106</v>
      </c>
      <c r="M16" s="6" t="s">
        <v>226</v>
      </c>
      <c r="N16" s="9">
        <v>250</v>
      </c>
      <c r="O16" s="15">
        <f t="shared" si="4"/>
        <v>1</v>
      </c>
      <c r="P16" s="12" t="str">
        <f t="shared" si="5"/>
        <v>3</v>
      </c>
      <c r="Q16" s="9">
        <v>2</v>
      </c>
      <c r="R16" s="9">
        <v>1</v>
      </c>
      <c r="S16" s="9">
        <f t="shared" si="0"/>
        <v>1.9000000000000001</v>
      </c>
      <c r="T16" s="12" t="str">
        <f t="shared" si="1"/>
        <v>BAJO</v>
      </c>
      <c r="U16" s="13" t="s">
        <v>59</v>
      </c>
      <c r="V16" s="9" t="s">
        <v>158</v>
      </c>
      <c r="W16" s="13" t="s">
        <v>79</v>
      </c>
      <c r="X16" s="9">
        <v>1</v>
      </c>
      <c r="Y16" s="9">
        <f t="shared" si="6"/>
        <v>1.9000000000000001</v>
      </c>
      <c r="Z16" s="18" t="str">
        <f t="shared" si="7"/>
        <v>ACEPTABLE</v>
      </c>
      <c r="AA16" s="9">
        <v>0</v>
      </c>
      <c r="AB16" s="9">
        <v>1</v>
      </c>
      <c r="AC16" s="9">
        <v>0</v>
      </c>
      <c r="AD16" s="9">
        <v>0</v>
      </c>
      <c r="AE16" s="9">
        <v>1</v>
      </c>
      <c r="AF16" s="9">
        <v>1</v>
      </c>
    </row>
    <row r="17" spans="1:32" ht="60.6" x14ac:dyDescent="0.2">
      <c r="A17" s="134"/>
      <c r="B17" s="147"/>
      <c r="C17" s="20" t="s">
        <v>0</v>
      </c>
      <c r="D17" s="20" t="s">
        <v>146</v>
      </c>
      <c r="E17" s="40">
        <f t="shared" si="2"/>
        <v>1</v>
      </c>
      <c r="F17" s="40">
        <f t="shared" si="3"/>
        <v>0</v>
      </c>
      <c r="G17" s="40">
        <v>0</v>
      </c>
      <c r="H17" s="17" t="s">
        <v>61</v>
      </c>
      <c r="I17" s="17" t="s">
        <v>88</v>
      </c>
      <c r="J17" s="8" t="s">
        <v>25</v>
      </c>
      <c r="K17" s="6" t="s">
        <v>64</v>
      </c>
      <c r="L17" s="6" t="s">
        <v>65</v>
      </c>
      <c r="M17" s="6" t="s">
        <v>226</v>
      </c>
      <c r="N17" s="9">
        <v>250</v>
      </c>
      <c r="O17" s="15">
        <f t="shared" si="4"/>
        <v>1</v>
      </c>
      <c r="P17" s="12" t="str">
        <f t="shared" si="5"/>
        <v>3</v>
      </c>
      <c r="Q17" s="9">
        <v>1</v>
      </c>
      <c r="R17" s="9">
        <v>1</v>
      </c>
      <c r="S17" s="9">
        <f t="shared" si="0"/>
        <v>1.4000000000000001</v>
      </c>
      <c r="T17" s="12" t="str">
        <f t="shared" si="1"/>
        <v>BAJO</v>
      </c>
      <c r="U17" s="13" t="s">
        <v>89</v>
      </c>
      <c r="V17" s="9" t="s">
        <v>158</v>
      </c>
      <c r="W17" s="13" t="s">
        <v>84</v>
      </c>
      <c r="X17" s="9">
        <v>1</v>
      </c>
      <c r="Y17" s="9">
        <f t="shared" si="6"/>
        <v>1.4000000000000001</v>
      </c>
      <c r="Z17" s="18" t="str">
        <f>IF(Y17&lt;=2,"ACEPTABLE",IF(AND(Y17&gt;2,Y17&lt;6),"MODERADO",IF(AND(Y17&gt;=6),"SIGNIFICATIVO")))</f>
        <v>ACEPTABLE</v>
      </c>
      <c r="AA17" s="9">
        <v>0</v>
      </c>
      <c r="AB17" s="9">
        <v>1</v>
      </c>
      <c r="AC17" s="9">
        <v>0</v>
      </c>
      <c r="AD17" s="9">
        <v>0</v>
      </c>
      <c r="AE17" s="9">
        <v>0</v>
      </c>
      <c r="AF17" s="9">
        <v>1</v>
      </c>
    </row>
    <row r="18" spans="1:32" ht="61.2" x14ac:dyDescent="0.2">
      <c r="A18" s="134"/>
      <c r="B18" s="147"/>
      <c r="C18" s="20" t="s">
        <v>0</v>
      </c>
      <c r="D18" s="20" t="s">
        <v>146</v>
      </c>
      <c r="E18" s="40">
        <f t="shared" si="2"/>
        <v>0</v>
      </c>
      <c r="F18" s="40">
        <f t="shared" si="3"/>
        <v>1</v>
      </c>
      <c r="G18" s="40">
        <v>0</v>
      </c>
      <c r="H18" s="17" t="s">
        <v>63</v>
      </c>
      <c r="I18" s="17" t="s">
        <v>45</v>
      </c>
      <c r="J18" s="8" t="s">
        <v>25</v>
      </c>
      <c r="K18" s="6" t="s">
        <v>37</v>
      </c>
      <c r="L18" s="6" t="s">
        <v>98</v>
      </c>
      <c r="M18" s="6" t="s">
        <v>226</v>
      </c>
      <c r="N18" s="9">
        <v>52</v>
      </c>
      <c r="O18" s="15">
        <f t="shared" si="4"/>
        <v>0.20799999999999999</v>
      </c>
      <c r="P18" s="12" t="str">
        <f t="shared" si="5"/>
        <v>2</v>
      </c>
      <c r="Q18" s="9">
        <v>2</v>
      </c>
      <c r="R18" s="9">
        <v>1</v>
      </c>
      <c r="S18" s="9">
        <f t="shared" si="0"/>
        <v>1.7</v>
      </c>
      <c r="T18" s="12" t="str">
        <f t="shared" si="1"/>
        <v>BAJO</v>
      </c>
      <c r="U18" s="13" t="s">
        <v>94</v>
      </c>
      <c r="V18" s="9" t="s">
        <v>158</v>
      </c>
      <c r="W18" s="13" t="s">
        <v>84</v>
      </c>
      <c r="X18" s="9">
        <v>1</v>
      </c>
      <c r="Y18" s="9">
        <f t="shared" si="6"/>
        <v>1.7</v>
      </c>
      <c r="Z18" s="18" t="str">
        <f t="shared" si="7"/>
        <v>ACEPTABLE</v>
      </c>
      <c r="AA18" s="9">
        <v>1</v>
      </c>
      <c r="AB18" s="9">
        <v>1</v>
      </c>
      <c r="AC18" s="9">
        <v>1</v>
      </c>
      <c r="AD18" s="9">
        <v>1</v>
      </c>
      <c r="AE18" s="9">
        <v>1</v>
      </c>
      <c r="AF18" s="9">
        <v>1</v>
      </c>
    </row>
    <row r="19" spans="1:32" ht="61.2" x14ac:dyDescent="0.2">
      <c r="A19" s="134"/>
      <c r="B19" s="147"/>
      <c r="C19" s="20" t="s">
        <v>0</v>
      </c>
      <c r="D19" s="20" t="s">
        <v>146</v>
      </c>
      <c r="E19" s="40">
        <f t="shared" si="2"/>
        <v>1</v>
      </c>
      <c r="F19" s="40">
        <f t="shared" si="3"/>
        <v>0</v>
      </c>
      <c r="G19" s="40">
        <v>0</v>
      </c>
      <c r="H19" s="17" t="s">
        <v>63</v>
      </c>
      <c r="I19" s="17" t="s">
        <v>45</v>
      </c>
      <c r="J19" s="8" t="s">
        <v>25</v>
      </c>
      <c r="K19" s="6" t="s">
        <v>129</v>
      </c>
      <c r="L19" s="6" t="s">
        <v>106</v>
      </c>
      <c r="M19" s="6" t="s">
        <v>226</v>
      </c>
      <c r="N19" s="9">
        <v>250</v>
      </c>
      <c r="O19" s="15">
        <f t="shared" si="4"/>
        <v>1</v>
      </c>
      <c r="P19" s="12" t="str">
        <f t="shared" si="5"/>
        <v>3</v>
      </c>
      <c r="Q19" s="9">
        <v>2</v>
      </c>
      <c r="R19" s="9">
        <v>1</v>
      </c>
      <c r="S19" s="9">
        <f t="shared" si="0"/>
        <v>1.9000000000000001</v>
      </c>
      <c r="T19" s="12" t="str">
        <f t="shared" si="1"/>
        <v>BAJO</v>
      </c>
      <c r="U19" s="13" t="s">
        <v>59</v>
      </c>
      <c r="V19" s="9" t="s">
        <v>158</v>
      </c>
      <c r="W19" s="13" t="s">
        <v>79</v>
      </c>
      <c r="X19" s="9">
        <v>1</v>
      </c>
      <c r="Y19" s="9">
        <f t="shared" si="6"/>
        <v>1.9000000000000001</v>
      </c>
      <c r="Z19" s="18" t="str">
        <f t="shared" si="7"/>
        <v>ACEPTABLE</v>
      </c>
      <c r="AA19" s="9">
        <v>0</v>
      </c>
      <c r="AB19" s="9">
        <v>1</v>
      </c>
      <c r="AC19" s="9">
        <v>0</v>
      </c>
      <c r="AD19" s="9">
        <v>0</v>
      </c>
      <c r="AE19" s="9">
        <v>1</v>
      </c>
      <c r="AF19" s="9">
        <v>1</v>
      </c>
    </row>
    <row r="20" spans="1:32" ht="60.6" x14ac:dyDescent="0.2">
      <c r="A20" s="134"/>
      <c r="B20" s="147"/>
      <c r="C20" s="20" t="s">
        <v>0</v>
      </c>
      <c r="D20" s="20" t="s">
        <v>146</v>
      </c>
      <c r="E20" s="40">
        <f t="shared" si="2"/>
        <v>1</v>
      </c>
      <c r="F20" s="40">
        <f t="shared" si="3"/>
        <v>0</v>
      </c>
      <c r="G20" s="40">
        <v>0</v>
      </c>
      <c r="H20" s="17" t="s">
        <v>63</v>
      </c>
      <c r="I20" s="17" t="s">
        <v>63</v>
      </c>
      <c r="J20" s="8" t="s">
        <v>25</v>
      </c>
      <c r="K20" s="6" t="s">
        <v>66</v>
      </c>
      <c r="L20" s="6" t="s">
        <v>67</v>
      </c>
      <c r="M20" s="6" t="s">
        <v>226</v>
      </c>
      <c r="N20" s="9">
        <v>250</v>
      </c>
      <c r="O20" s="15">
        <f t="shared" si="4"/>
        <v>1</v>
      </c>
      <c r="P20" s="12" t="str">
        <f t="shared" si="5"/>
        <v>3</v>
      </c>
      <c r="Q20" s="9">
        <v>1</v>
      </c>
      <c r="R20" s="9">
        <v>1</v>
      </c>
      <c r="S20" s="9">
        <f t="shared" si="0"/>
        <v>1.4000000000000001</v>
      </c>
      <c r="T20" s="12" t="str">
        <f t="shared" si="1"/>
        <v>BAJO</v>
      </c>
      <c r="U20" s="13" t="s">
        <v>68</v>
      </c>
      <c r="V20" s="9" t="s">
        <v>158</v>
      </c>
      <c r="W20" s="13" t="s">
        <v>84</v>
      </c>
      <c r="X20" s="9">
        <v>1</v>
      </c>
      <c r="Y20" s="9">
        <f t="shared" si="6"/>
        <v>1.4000000000000001</v>
      </c>
      <c r="Z20" s="18" t="str">
        <f t="shared" si="7"/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0</v>
      </c>
      <c r="AF20" s="9">
        <v>0</v>
      </c>
    </row>
    <row r="21" spans="1:32" ht="122.4" customHeight="1" x14ac:dyDescent="0.2">
      <c r="A21" s="134"/>
      <c r="B21" s="147"/>
      <c r="C21" s="20" t="s">
        <v>0</v>
      </c>
      <c r="D21" s="20" t="s">
        <v>153</v>
      </c>
      <c r="E21" s="40">
        <f t="shared" si="2"/>
        <v>1</v>
      </c>
      <c r="F21" s="40">
        <f t="shared" si="3"/>
        <v>0</v>
      </c>
      <c r="G21" s="40">
        <v>0</v>
      </c>
      <c r="H21" s="17" t="s">
        <v>244</v>
      </c>
      <c r="I21" s="17" t="s">
        <v>245</v>
      </c>
      <c r="J21" s="8" t="s">
        <v>25</v>
      </c>
      <c r="K21" s="6" t="s">
        <v>66</v>
      </c>
      <c r="L21" s="6" t="s">
        <v>243</v>
      </c>
      <c r="M21" s="6" t="s">
        <v>236</v>
      </c>
      <c r="N21" s="9">
        <v>250</v>
      </c>
      <c r="O21" s="15">
        <f>+N21/250</f>
        <v>1</v>
      </c>
      <c r="P21" s="12" t="str">
        <f>IF(O21&lt;=0.15,"1",IF(AND(O21&gt;0.15,O21&lt;0.3),"2",IF(AND(O21&gt;=0.3),"3")))</f>
        <v>3</v>
      </c>
      <c r="Q21" s="9">
        <v>1</v>
      </c>
      <c r="R21" s="9">
        <v>2</v>
      </c>
      <c r="S21" s="9">
        <f t="shared" si="0"/>
        <v>1.7000000000000002</v>
      </c>
      <c r="T21" s="12" t="str">
        <f t="shared" si="1"/>
        <v>BAJO</v>
      </c>
      <c r="U21" s="13" t="s">
        <v>68</v>
      </c>
      <c r="V21" s="9" t="s">
        <v>158</v>
      </c>
      <c r="W21" s="13" t="s">
        <v>84</v>
      </c>
      <c r="X21" s="9">
        <v>1</v>
      </c>
      <c r="Y21" s="9">
        <f t="shared" si="6"/>
        <v>1.7000000000000002</v>
      </c>
      <c r="Z21" s="18" t="str">
        <f t="shared" si="7"/>
        <v>ACEPTABLE</v>
      </c>
      <c r="AA21" s="9">
        <v>0</v>
      </c>
      <c r="AB21" s="9">
        <v>1</v>
      </c>
      <c r="AC21" s="9">
        <v>0</v>
      </c>
      <c r="AD21" s="9">
        <v>0</v>
      </c>
      <c r="AE21" s="9">
        <v>0</v>
      </c>
      <c r="AF21" s="9">
        <v>0</v>
      </c>
    </row>
    <row r="22" spans="1:32" ht="60.6" x14ac:dyDescent="0.2">
      <c r="A22" s="134"/>
      <c r="B22" s="147"/>
      <c r="C22" s="20" t="s">
        <v>24</v>
      </c>
      <c r="D22" s="20" t="s">
        <v>149</v>
      </c>
      <c r="E22" s="40">
        <f t="shared" si="2"/>
        <v>1</v>
      </c>
      <c r="F22" s="40">
        <f t="shared" si="3"/>
        <v>0</v>
      </c>
      <c r="G22" s="40">
        <v>0</v>
      </c>
      <c r="H22" s="17" t="s">
        <v>34</v>
      </c>
      <c r="I22" s="17" t="s">
        <v>96</v>
      </c>
      <c r="J22" s="8" t="s">
        <v>25</v>
      </c>
      <c r="K22" s="6" t="s">
        <v>35</v>
      </c>
      <c r="L22" s="6" t="s">
        <v>50</v>
      </c>
      <c r="M22" s="6" t="s">
        <v>240</v>
      </c>
      <c r="N22" s="9">
        <v>250</v>
      </c>
      <c r="O22" s="15">
        <f t="shared" si="4"/>
        <v>1</v>
      </c>
      <c r="P22" s="12" t="str">
        <f t="shared" si="5"/>
        <v>3</v>
      </c>
      <c r="Q22" s="9">
        <v>2</v>
      </c>
      <c r="R22" s="9">
        <v>1</v>
      </c>
      <c r="S22" s="9">
        <f t="shared" si="0"/>
        <v>1.9000000000000001</v>
      </c>
      <c r="T22" s="12" t="str">
        <f t="shared" si="1"/>
        <v>BAJO</v>
      </c>
      <c r="U22" s="13" t="s">
        <v>95</v>
      </c>
      <c r="V22" s="9" t="s">
        <v>158</v>
      </c>
      <c r="W22" s="13" t="s">
        <v>85</v>
      </c>
      <c r="X22" s="9">
        <v>1</v>
      </c>
      <c r="Y22" s="9">
        <f t="shared" si="6"/>
        <v>1.9000000000000001</v>
      </c>
      <c r="Z22" s="18" t="str">
        <f t="shared" si="7"/>
        <v>ACEPTABLE</v>
      </c>
      <c r="AA22" s="9">
        <v>1</v>
      </c>
      <c r="AB22" s="9">
        <v>1</v>
      </c>
      <c r="AC22" s="9">
        <v>0</v>
      </c>
      <c r="AD22" s="9">
        <v>0</v>
      </c>
      <c r="AE22" s="9">
        <v>1</v>
      </c>
      <c r="AF22" s="9">
        <v>1</v>
      </c>
    </row>
    <row r="23" spans="1:32" ht="60.6" x14ac:dyDescent="0.2">
      <c r="A23" s="134"/>
      <c r="B23" s="147"/>
      <c r="C23" s="20" t="s">
        <v>24</v>
      </c>
      <c r="D23" s="20" t="s">
        <v>149</v>
      </c>
      <c r="E23" s="40">
        <f t="shared" si="2"/>
        <v>1</v>
      </c>
      <c r="F23" s="40">
        <f t="shared" si="3"/>
        <v>0</v>
      </c>
      <c r="G23" s="40">
        <v>0</v>
      </c>
      <c r="H23" s="17" t="s">
        <v>34</v>
      </c>
      <c r="I23" s="17" t="s">
        <v>36</v>
      </c>
      <c r="J23" s="8" t="s">
        <v>25</v>
      </c>
      <c r="K23" s="6" t="s">
        <v>44</v>
      </c>
      <c r="L23" s="6" t="s">
        <v>51</v>
      </c>
      <c r="M23" s="6" t="s">
        <v>240</v>
      </c>
      <c r="N23" s="9">
        <v>250</v>
      </c>
      <c r="O23" s="15">
        <f t="shared" si="4"/>
        <v>1</v>
      </c>
      <c r="P23" s="12" t="str">
        <f t="shared" si="5"/>
        <v>3</v>
      </c>
      <c r="Q23" s="9">
        <v>2</v>
      </c>
      <c r="R23" s="9">
        <v>2</v>
      </c>
      <c r="S23" s="9">
        <f t="shared" si="0"/>
        <v>2.2000000000000002</v>
      </c>
      <c r="T23" s="12" t="str">
        <f t="shared" si="1"/>
        <v>MEDIO</v>
      </c>
      <c r="U23" s="13" t="s">
        <v>81</v>
      </c>
      <c r="V23" s="9" t="s">
        <v>158</v>
      </c>
      <c r="W23" s="13" t="s">
        <v>83</v>
      </c>
      <c r="X23" s="9">
        <v>1</v>
      </c>
      <c r="Y23" s="9">
        <f t="shared" si="6"/>
        <v>2.2000000000000002</v>
      </c>
      <c r="Z23" s="18" t="str">
        <f t="shared" si="7"/>
        <v>ACEPTABLE</v>
      </c>
      <c r="AA23" s="9">
        <v>1</v>
      </c>
      <c r="AB23" s="9">
        <v>1</v>
      </c>
      <c r="AC23" s="9">
        <v>0</v>
      </c>
      <c r="AD23" s="9">
        <v>0</v>
      </c>
      <c r="AE23" s="9">
        <v>1</v>
      </c>
      <c r="AF23" s="9">
        <v>1</v>
      </c>
    </row>
    <row r="24" spans="1:32" ht="71.400000000000006" customHeight="1" x14ac:dyDescent="0.2">
      <c r="A24" s="134"/>
      <c r="B24" s="147"/>
      <c r="C24" s="20" t="s">
        <v>24</v>
      </c>
      <c r="D24" s="20" t="s">
        <v>149</v>
      </c>
      <c r="E24" s="40">
        <f t="shared" si="2"/>
        <v>0</v>
      </c>
      <c r="F24" s="40">
        <f t="shared" si="3"/>
        <v>1</v>
      </c>
      <c r="G24" s="40">
        <v>0</v>
      </c>
      <c r="H24" s="17" t="s">
        <v>34</v>
      </c>
      <c r="I24" s="17" t="s">
        <v>36</v>
      </c>
      <c r="J24" s="8" t="s">
        <v>25</v>
      </c>
      <c r="K24" s="6" t="s">
        <v>37</v>
      </c>
      <c r="L24" s="6" t="s">
        <v>78</v>
      </c>
      <c r="M24" s="6" t="s">
        <v>226</v>
      </c>
      <c r="N24" s="9">
        <v>1</v>
      </c>
      <c r="O24" s="15">
        <f t="shared" si="4"/>
        <v>4.0000000000000001E-3</v>
      </c>
      <c r="P24" s="12" t="str">
        <f t="shared" si="5"/>
        <v>1</v>
      </c>
      <c r="Q24" s="9">
        <v>2</v>
      </c>
      <c r="R24" s="9">
        <v>2</v>
      </c>
      <c r="S24" s="9">
        <f t="shared" si="0"/>
        <v>1.7999999999999998</v>
      </c>
      <c r="T24" s="12" t="str">
        <f t="shared" si="1"/>
        <v>BAJO</v>
      </c>
      <c r="U24" s="13" t="s">
        <v>92</v>
      </c>
      <c r="V24" s="9" t="s">
        <v>158</v>
      </c>
      <c r="W24" s="13" t="s">
        <v>82</v>
      </c>
      <c r="X24" s="9">
        <v>1</v>
      </c>
      <c r="Y24" s="9">
        <f t="shared" si="6"/>
        <v>1.7999999999999998</v>
      </c>
      <c r="Z24" s="18" t="str">
        <f t="shared" si="7"/>
        <v>ACEPTABLE</v>
      </c>
      <c r="AA24" s="9">
        <v>0</v>
      </c>
      <c r="AB24" s="9">
        <v>1</v>
      </c>
      <c r="AC24" s="9">
        <v>0</v>
      </c>
      <c r="AD24" s="9">
        <v>1</v>
      </c>
      <c r="AE24" s="9">
        <v>1</v>
      </c>
      <c r="AF24" s="9">
        <v>1</v>
      </c>
    </row>
    <row r="25" spans="1:32" ht="51" customHeight="1" x14ac:dyDescent="0.2">
      <c r="A25" s="134"/>
      <c r="B25" s="147"/>
      <c r="C25" s="20" t="s">
        <v>24</v>
      </c>
      <c r="D25" s="20" t="s">
        <v>149</v>
      </c>
      <c r="E25" s="40">
        <f t="shared" si="2"/>
        <v>0</v>
      </c>
      <c r="F25" s="40">
        <f t="shared" si="3"/>
        <v>1</v>
      </c>
      <c r="G25" s="40">
        <v>0</v>
      </c>
      <c r="H25" s="17" t="s">
        <v>34</v>
      </c>
      <c r="I25" s="17" t="s">
        <v>36</v>
      </c>
      <c r="J25" s="8" t="s">
        <v>25</v>
      </c>
      <c r="K25" s="6" t="s">
        <v>38</v>
      </c>
      <c r="L25" s="6" t="s">
        <v>52</v>
      </c>
      <c r="M25" s="6" t="s">
        <v>226</v>
      </c>
      <c r="N25" s="9">
        <v>1</v>
      </c>
      <c r="O25" s="15">
        <f t="shared" si="4"/>
        <v>4.0000000000000001E-3</v>
      </c>
      <c r="P25" s="12" t="str">
        <f t="shared" si="5"/>
        <v>1</v>
      </c>
      <c r="Q25" s="9">
        <v>2</v>
      </c>
      <c r="R25" s="9">
        <v>2</v>
      </c>
      <c r="S25" s="9">
        <f t="shared" si="0"/>
        <v>1.7999999999999998</v>
      </c>
      <c r="T25" s="12" t="str">
        <f t="shared" si="1"/>
        <v>BAJO</v>
      </c>
      <c r="U25" s="13" t="s">
        <v>91</v>
      </c>
      <c r="V25" s="9" t="s">
        <v>158</v>
      </c>
      <c r="W25" s="13" t="s">
        <v>82</v>
      </c>
      <c r="X25" s="9">
        <v>1</v>
      </c>
      <c r="Y25" s="9">
        <f t="shared" si="6"/>
        <v>1.7999999999999998</v>
      </c>
      <c r="Z25" s="18" t="str">
        <f t="shared" si="7"/>
        <v>ACEPTABLE</v>
      </c>
      <c r="AA25" s="9">
        <v>0</v>
      </c>
      <c r="AB25" s="9">
        <v>1</v>
      </c>
      <c r="AC25" s="9">
        <v>1</v>
      </c>
      <c r="AD25" s="9">
        <v>1</v>
      </c>
      <c r="AE25" s="9">
        <v>0</v>
      </c>
      <c r="AF25" s="9">
        <v>1</v>
      </c>
    </row>
    <row r="26" spans="1:32" ht="60.6" x14ac:dyDescent="0.2">
      <c r="A26" s="134"/>
      <c r="B26" s="147"/>
      <c r="C26" s="20" t="s">
        <v>24</v>
      </c>
      <c r="D26" s="20" t="s">
        <v>149</v>
      </c>
      <c r="E26" s="40">
        <f t="shared" si="2"/>
        <v>0</v>
      </c>
      <c r="F26" s="40">
        <f t="shared" si="3"/>
        <v>1</v>
      </c>
      <c r="G26" s="40">
        <v>0</v>
      </c>
      <c r="H26" s="17" t="s">
        <v>34</v>
      </c>
      <c r="I26" s="17" t="s">
        <v>36</v>
      </c>
      <c r="J26" s="8" t="s">
        <v>25</v>
      </c>
      <c r="K26" s="6" t="s">
        <v>40</v>
      </c>
      <c r="L26" s="6" t="s">
        <v>60</v>
      </c>
      <c r="M26" s="6" t="s">
        <v>226</v>
      </c>
      <c r="N26" s="9">
        <v>1</v>
      </c>
      <c r="O26" s="15">
        <f t="shared" si="4"/>
        <v>4.0000000000000001E-3</v>
      </c>
      <c r="P26" s="12" t="str">
        <f t="shared" si="5"/>
        <v>1</v>
      </c>
      <c r="Q26" s="9">
        <v>3</v>
      </c>
      <c r="R26" s="9">
        <v>3</v>
      </c>
      <c r="S26" s="9">
        <f t="shared" si="0"/>
        <v>2.5999999999999996</v>
      </c>
      <c r="T26" s="12" t="str">
        <f t="shared" si="1"/>
        <v>ALTO</v>
      </c>
      <c r="U26" s="13" t="s">
        <v>70</v>
      </c>
      <c r="V26" s="9" t="s">
        <v>158</v>
      </c>
      <c r="W26" s="13" t="s">
        <v>80</v>
      </c>
      <c r="X26" s="9">
        <v>1</v>
      </c>
      <c r="Y26" s="9">
        <f t="shared" si="6"/>
        <v>2.5999999999999996</v>
      </c>
      <c r="Z26" s="18" t="str">
        <f t="shared" si="7"/>
        <v>ACEPTABLE</v>
      </c>
      <c r="AA26" s="9">
        <v>1</v>
      </c>
      <c r="AB26" s="9">
        <v>1</v>
      </c>
      <c r="AC26" s="9">
        <v>0</v>
      </c>
      <c r="AD26" s="9">
        <v>0</v>
      </c>
      <c r="AE26" s="9">
        <v>1</v>
      </c>
      <c r="AF26" s="9">
        <v>1</v>
      </c>
    </row>
    <row r="27" spans="1:32" ht="51" customHeight="1" x14ac:dyDescent="0.2">
      <c r="A27" s="134"/>
      <c r="B27" s="147"/>
      <c r="C27" s="20" t="s">
        <v>24</v>
      </c>
      <c r="D27" s="20" t="s">
        <v>149</v>
      </c>
      <c r="E27" s="40">
        <f t="shared" si="2"/>
        <v>0</v>
      </c>
      <c r="F27" s="40">
        <f t="shared" si="3"/>
        <v>1</v>
      </c>
      <c r="G27" s="40">
        <v>0</v>
      </c>
      <c r="H27" s="17" t="s">
        <v>34</v>
      </c>
      <c r="I27" s="17" t="s">
        <v>36</v>
      </c>
      <c r="J27" s="8" t="s">
        <v>25</v>
      </c>
      <c r="K27" s="6" t="s">
        <v>37</v>
      </c>
      <c r="L27" s="6" t="s">
        <v>71</v>
      </c>
      <c r="M27" s="6" t="s">
        <v>226</v>
      </c>
      <c r="N27" s="9">
        <v>2</v>
      </c>
      <c r="O27" s="15">
        <f t="shared" si="4"/>
        <v>8.0000000000000002E-3</v>
      </c>
      <c r="P27" s="12" t="str">
        <f t="shared" si="5"/>
        <v>1</v>
      </c>
      <c r="Q27" s="9">
        <v>1</v>
      </c>
      <c r="R27" s="9">
        <v>1</v>
      </c>
      <c r="S27" s="9">
        <f t="shared" si="0"/>
        <v>1</v>
      </c>
      <c r="T27" s="12" t="str">
        <f t="shared" si="1"/>
        <v>BAJO</v>
      </c>
      <c r="U27" s="13" t="s">
        <v>91</v>
      </c>
      <c r="V27" s="9" t="s">
        <v>158</v>
      </c>
      <c r="W27" s="13" t="s">
        <v>85</v>
      </c>
      <c r="X27" s="9">
        <v>1</v>
      </c>
      <c r="Y27" s="9">
        <f t="shared" si="6"/>
        <v>1</v>
      </c>
      <c r="Z27" s="18" t="str">
        <f t="shared" si="7"/>
        <v>ACEPTABLE</v>
      </c>
      <c r="AA27" s="9">
        <v>0</v>
      </c>
      <c r="AB27" s="9">
        <v>0</v>
      </c>
      <c r="AC27" s="9">
        <v>0</v>
      </c>
      <c r="AD27" s="9">
        <v>0</v>
      </c>
      <c r="AE27" s="9">
        <v>1</v>
      </c>
      <c r="AF27" s="9">
        <v>1</v>
      </c>
    </row>
    <row r="28" spans="1:32" ht="51" customHeight="1" x14ac:dyDescent="0.2">
      <c r="A28" s="134"/>
      <c r="B28" s="147"/>
      <c r="C28" s="20" t="s">
        <v>24</v>
      </c>
      <c r="D28" s="20" t="s">
        <v>149</v>
      </c>
      <c r="E28" s="40">
        <f t="shared" si="2"/>
        <v>0</v>
      </c>
      <c r="F28" s="40">
        <f t="shared" si="3"/>
        <v>1</v>
      </c>
      <c r="G28" s="40">
        <v>0</v>
      </c>
      <c r="H28" s="17" t="s">
        <v>34</v>
      </c>
      <c r="I28" s="17" t="s">
        <v>36</v>
      </c>
      <c r="J28" s="8" t="s">
        <v>25</v>
      </c>
      <c r="K28" s="6" t="s">
        <v>37</v>
      </c>
      <c r="L28" s="6" t="s">
        <v>72</v>
      </c>
      <c r="M28" s="6" t="s">
        <v>226</v>
      </c>
      <c r="N28" s="9">
        <v>3</v>
      </c>
      <c r="O28" s="15">
        <f t="shared" si="4"/>
        <v>1.2E-2</v>
      </c>
      <c r="P28" s="12" t="str">
        <f t="shared" si="5"/>
        <v>1</v>
      </c>
      <c r="Q28" s="9">
        <v>1</v>
      </c>
      <c r="R28" s="9">
        <v>1</v>
      </c>
      <c r="S28" s="9">
        <f t="shared" si="0"/>
        <v>1</v>
      </c>
      <c r="T28" s="12" t="str">
        <f t="shared" si="1"/>
        <v>BAJO</v>
      </c>
      <c r="U28" s="13" t="s">
        <v>91</v>
      </c>
      <c r="V28" s="9" t="s">
        <v>158</v>
      </c>
      <c r="W28" s="13" t="s">
        <v>85</v>
      </c>
      <c r="X28" s="9">
        <v>1</v>
      </c>
      <c r="Y28" s="9">
        <f t="shared" si="6"/>
        <v>1</v>
      </c>
      <c r="Z28" s="18" t="str">
        <f t="shared" si="7"/>
        <v>ACEPTABLE</v>
      </c>
      <c r="AA28" s="9">
        <v>0</v>
      </c>
      <c r="AB28" s="9">
        <v>0</v>
      </c>
      <c r="AC28" s="9">
        <v>1</v>
      </c>
      <c r="AD28" s="9">
        <v>1</v>
      </c>
      <c r="AE28" s="9">
        <v>0</v>
      </c>
      <c r="AF28" s="9">
        <v>1</v>
      </c>
    </row>
    <row r="29" spans="1:32" ht="71.400000000000006" customHeight="1" x14ac:dyDescent="0.2">
      <c r="A29" s="134"/>
      <c r="B29" s="147"/>
      <c r="C29" s="20" t="s">
        <v>24</v>
      </c>
      <c r="D29" s="20" t="s">
        <v>145</v>
      </c>
      <c r="E29" s="40">
        <f t="shared" si="2"/>
        <v>0</v>
      </c>
      <c r="F29" s="40">
        <f t="shared" si="3"/>
        <v>1</v>
      </c>
      <c r="G29" s="40">
        <v>0</v>
      </c>
      <c r="H29" s="17" t="s">
        <v>34</v>
      </c>
      <c r="I29" s="17" t="s">
        <v>36</v>
      </c>
      <c r="J29" s="8" t="s">
        <v>25</v>
      </c>
      <c r="K29" s="6" t="s">
        <v>38</v>
      </c>
      <c r="L29" s="6" t="s">
        <v>73</v>
      </c>
      <c r="M29" s="6" t="s">
        <v>226</v>
      </c>
      <c r="N29" s="9">
        <v>1</v>
      </c>
      <c r="O29" s="15">
        <f t="shared" si="4"/>
        <v>4.0000000000000001E-3</v>
      </c>
      <c r="P29" s="12" t="str">
        <f t="shared" si="5"/>
        <v>1</v>
      </c>
      <c r="Q29" s="9">
        <v>1</v>
      </c>
      <c r="R29" s="9">
        <v>1</v>
      </c>
      <c r="S29" s="9">
        <f t="shared" si="0"/>
        <v>1</v>
      </c>
      <c r="T29" s="12" t="str">
        <f t="shared" si="1"/>
        <v>BAJO</v>
      </c>
      <c r="U29" s="13" t="s">
        <v>92</v>
      </c>
      <c r="V29" s="9" t="s">
        <v>158</v>
      </c>
      <c r="W29" s="13" t="s">
        <v>85</v>
      </c>
      <c r="X29" s="9">
        <v>1</v>
      </c>
      <c r="Y29" s="9">
        <f t="shared" si="6"/>
        <v>1</v>
      </c>
      <c r="Z29" s="18" t="str">
        <f t="shared" si="7"/>
        <v>ACEPTABLE</v>
      </c>
      <c r="AA29" s="9">
        <v>0</v>
      </c>
      <c r="AB29" s="9">
        <v>0</v>
      </c>
      <c r="AC29" s="9">
        <v>0</v>
      </c>
      <c r="AD29" s="9">
        <v>1</v>
      </c>
      <c r="AE29" s="9">
        <v>1</v>
      </c>
      <c r="AF29" s="9">
        <v>1</v>
      </c>
    </row>
    <row r="30" spans="1:32" ht="61.2" x14ac:dyDescent="0.2">
      <c r="A30" s="134"/>
      <c r="B30" s="147"/>
      <c r="C30" s="20" t="s">
        <v>24</v>
      </c>
      <c r="D30" s="20" t="s">
        <v>145</v>
      </c>
      <c r="E30" s="40">
        <f t="shared" si="2"/>
        <v>1</v>
      </c>
      <c r="F30" s="40">
        <f t="shared" si="3"/>
        <v>0</v>
      </c>
      <c r="G30" s="40">
        <v>0</v>
      </c>
      <c r="H30" s="17" t="s">
        <v>31</v>
      </c>
      <c r="I30" s="17" t="s">
        <v>42</v>
      </c>
      <c r="J30" s="8" t="s">
        <v>25</v>
      </c>
      <c r="K30" s="6" t="s">
        <v>35</v>
      </c>
      <c r="L30" s="6" t="s">
        <v>35</v>
      </c>
      <c r="M30" s="6" t="s">
        <v>239</v>
      </c>
      <c r="N30" s="9">
        <v>250</v>
      </c>
      <c r="O30" s="15">
        <f t="shared" ref="O30:O35" si="8">+N30/250</f>
        <v>1</v>
      </c>
      <c r="P30" s="12" t="str">
        <f t="shared" ref="P30:P35" si="9">IF(O30&lt;=0.15,"1",IF(AND(O30&gt;0.15,O30&lt;0.3),"2",IF(AND(O30&gt;=0.3),"3")))</f>
        <v>3</v>
      </c>
      <c r="Q30" s="9">
        <v>2</v>
      </c>
      <c r="R30" s="9">
        <v>1</v>
      </c>
      <c r="S30" s="9">
        <f>+(P30*0.2)+(Q30*0.5)+(R30*0.3)</f>
        <v>1.9000000000000001</v>
      </c>
      <c r="T30" s="12" t="str">
        <f>IF(S30&lt;=2,"BAJO",IF(AND(S30&gt;2,S30&lt;2.5),"MEDIO",IF(AND(S30&gt;=2.5),"ALTO")))</f>
        <v>BAJO</v>
      </c>
      <c r="U30" s="13" t="s">
        <v>53</v>
      </c>
      <c r="V30" s="9" t="s">
        <v>158</v>
      </c>
      <c r="W30" s="13" t="s">
        <v>54</v>
      </c>
      <c r="X30" s="9">
        <v>1</v>
      </c>
      <c r="Y30" s="9">
        <f>+X30*S30</f>
        <v>1.9000000000000001</v>
      </c>
      <c r="Z30" s="18" t="str">
        <f>IF(Y30&lt;=3,"ACEPTABLE",IF(AND(Y30&gt;3,Y30&lt;6),"MODERADO",IF(AND(Y30&gt;=6),"SIGNIFICATIVO")))</f>
        <v>ACEPTABLE</v>
      </c>
      <c r="AA30" s="9">
        <v>0</v>
      </c>
      <c r="AB30" s="9">
        <v>1</v>
      </c>
      <c r="AC30" s="9">
        <v>0</v>
      </c>
      <c r="AD30" s="9">
        <v>0</v>
      </c>
      <c r="AE30" s="9">
        <v>1</v>
      </c>
      <c r="AF30" s="9">
        <v>1</v>
      </c>
    </row>
    <row r="31" spans="1:32" ht="60.6" x14ac:dyDescent="0.2">
      <c r="A31" s="134"/>
      <c r="B31" s="147"/>
      <c r="C31" s="20" t="s">
        <v>24</v>
      </c>
      <c r="D31" s="20" t="s">
        <v>145</v>
      </c>
      <c r="E31" s="40">
        <f t="shared" si="2"/>
        <v>1</v>
      </c>
      <c r="F31" s="40">
        <f t="shared" si="3"/>
        <v>0</v>
      </c>
      <c r="G31" s="40">
        <v>0</v>
      </c>
      <c r="H31" s="17" t="s">
        <v>31</v>
      </c>
      <c r="I31" s="17" t="s">
        <v>41</v>
      </c>
      <c r="J31" s="8" t="s">
        <v>25</v>
      </c>
      <c r="K31" s="6" t="s">
        <v>129</v>
      </c>
      <c r="L31" s="6" t="s">
        <v>106</v>
      </c>
      <c r="M31" s="6" t="s">
        <v>226</v>
      </c>
      <c r="N31" s="9">
        <v>250</v>
      </c>
      <c r="O31" s="15">
        <f t="shared" si="8"/>
        <v>1</v>
      </c>
      <c r="P31" s="12" t="str">
        <f t="shared" si="9"/>
        <v>3</v>
      </c>
      <c r="Q31" s="9">
        <v>1</v>
      </c>
      <c r="R31" s="9">
        <v>1</v>
      </c>
      <c r="S31" s="9">
        <f>+(P31*0.2)+(Q31*0.5)+(R31*0.3)</f>
        <v>1.4000000000000001</v>
      </c>
      <c r="T31" s="12" t="str">
        <f>IF(S31&lt;=2,"BAJO",IF(AND(S31&gt;2,S31&lt;2.5),"MEDIO",IF(AND(S31&gt;=2.5),"ALTO")))</f>
        <v>BAJO</v>
      </c>
      <c r="U31" s="13" t="s">
        <v>100</v>
      </c>
      <c r="V31" s="9" t="s">
        <v>158</v>
      </c>
      <c r="W31" s="13" t="s">
        <v>97</v>
      </c>
      <c r="X31" s="9">
        <v>2</v>
      </c>
      <c r="Y31" s="9">
        <f>+X31*S31</f>
        <v>2.8000000000000003</v>
      </c>
      <c r="Z31" s="18" t="str">
        <f>IF(Y31&lt;=3,"ACEPTABLE",IF(AND(Y31&gt;3,Y31&lt;6),"MODERADO",IF(AND(Y31&gt;=6),"SIGNIFICATIVO")))</f>
        <v>ACEPTABLE</v>
      </c>
      <c r="AA31" s="9">
        <v>0</v>
      </c>
      <c r="AB31" s="9">
        <v>1</v>
      </c>
      <c r="AC31" s="9">
        <v>1</v>
      </c>
      <c r="AD31" s="9">
        <v>1</v>
      </c>
      <c r="AE31" s="9">
        <v>1</v>
      </c>
      <c r="AF31" s="9">
        <v>1</v>
      </c>
    </row>
    <row r="32" spans="1:32" ht="61.2" x14ac:dyDescent="0.2">
      <c r="A32" s="134"/>
      <c r="B32" s="147"/>
      <c r="C32" s="20" t="s">
        <v>24</v>
      </c>
      <c r="D32" s="20" t="s">
        <v>145</v>
      </c>
      <c r="E32" s="40">
        <f t="shared" si="2"/>
        <v>1</v>
      </c>
      <c r="F32" s="40">
        <f t="shared" si="3"/>
        <v>0</v>
      </c>
      <c r="G32" s="40">
        <v>0</v>
      </c>
      <c r="H32" s="17" t="s">
        <v>61</v>
      </c>
      <c r="I32" s="17" t="s">
        <v>62</v>
      </c>
      <c r="J32" s="8" t="s">
        <v>25</v>
      </c>
      <c r="K32" s="6" t="s">
        <v>129</v>
      </c>
      <c r="L32" s="6" t="s">
        <v>106</v>
      </c>
      <c r="M32" s="6" t="s">
        <v>226</v>
      </c>
      <c r="N32" s="9">
        <v>250</v>
      </c>
      <c r="O32" s="15">
        <f t="shared" si="8"/>
        <v>1</v>
      </c>
      <c r="P32" s="12" t="str">
        <f t="shared" si="9"/>
        <v>3</v>
      </c>
      <c r="Q32" s="9">
        <v>2</v>
      </c>
      <c r="R32" s="9">
        <v>1</v>
      </c>
      <c r="S32" s="9">
        <f>+(P32*0.2)+(Q32*0.5)+(R32*0.3)</f>
        <v>1.9000000000000001</v>
      </c>
      <c r="T32" s="12" t="str">
        <f>IF(S32&lt;=2,"BAJO",IF(AND(S32&gt;2,S32&lt;2.5),"MEDIO",IF(AND(S32&gt;=2.5),"ALTO")))</f>
        <v>BAJO</v>
      </c>
      <c r="U32" s="13" t="s">
        <v>101</v>
      </c>
      <c r="V32" s="9" t="s">
        <v>158</v>
      </c>
      <c r="W32" s="13" t="s">
        <v>79</v>
      </c>
      <c r="X32" s="9">
        <v>1</v>
      </c>
      <c r="Y32" s="9">
        <f>+X32*S32</f>
        <v>1.9000000000000001</v>
      </c>
      <c r="Z32" s="18" t="str">
        <f>IF(Y32&lt;=3,"ACEPTABLE",IF(AND(Y32&gt;3,Y32&lt;6),"MODERADO",IF(AND(Y32&gt;=6),"SIGNIFICATIVO")))</f>
        <v>ACEPTABLE</v>
      </c>
      <c r="AA32" s="9">
        <v>0</v>
      </c>
      <c r="AB32" s="9">
        <v>1</v>
      </c>
      <c r="AC32" s="9">
        <v>0</v>
      </c>
      <c r="AD32" s="9">
        <v>0</v>
      </c>
      <c r="AE32" s="9">
        <v>1</v>
      </c>
      <c r="AF32" s="9">
        <v>1</v>
      </c>
    </row>
    <row r="33" spans="1:32" ht="60.6" x14ac:dyDescent="0.2">
      <c r="A33" s="134"/>
      <c r="B33" s="147"/>
      <c r="C33" s="20" t="s">
        <v>24</v>
      </c>
      <c r="D33" s="20" t="s">
        <v>149</v>
      </c>
      <c r="E33" s="40">
        <f t="shared" si="2"/>
        <v>1</v>
      </c>
      <c r="F33" s="40">
        <f t="shared" si="3"/>
        <v>0</v>
      </c>
      <c r="G33" s="40">
        <v>0</v>
      </c>
      <c r="H33" s="17" t="s">
        <v>61</v>
      </c>
      <c r="I33" s="17" t="s">
        <v>88</v>
      </c>
      <c r="J33" s="8" t="s">
        <v>25</v>
      </c>
      <c r="K33" s="6" t="s">
        <v>64</v>
      </c>
      <c r="L33" s="6" t="s">
        <v>65</v>
      </c>
      <c r="M33" s="6" t="s">
        <v>226</v>
      </c>
      <c r="N33" s="9">
        <v>250</v>
      </c>
      <c r="O33" s="15">
        <f t="shared" si="8"/>
        <v>1</v>
      </c>
      <c r="P33" s="12" t="str">
        <f t="shared" si="9"/>
        <v>3</v>
      </c>
      <c r="Q33" s="9">
        <v>1</v>
      </c>
      <c r="R33" s="9">
        <v>1</v>
      </c>
      <c r="S33" s="9">
        <f>+(P33*0.2)+(Q33*0.5)+(R33*0.3)</f>
        <v>1.4000000000000001</v>
      </c>
      <c r="T33" s="12" t="str">
        <f>IF(S33&lt;=2,"BAJO",IF(AND(S33&gt;2,S33&lt;2.5),"MEDIO",IF(AND(S33&gt;=2.5),"ALTO")))</f>
        <v>BAJO</v>
      </c>
      <c r="U33" s="13" t="s">
        <v>89</v>
      </c>
      <c r="V33" s="9" t="s">
        <v>158</v>
      </c>
      <c r="W33" s="13" t="s">
        <v>84</v>
      </c>
      <c r="X33" s="9">
        <v>1</v>
      </c>
      <c r="Y33" s="9">
        <f>+X33*S33</f>
        <v>1.4000000000000001</v>
      </c>
      <c r="Z33" s="18" t="str">
        <f>IF(Y33&lt;=2,"ACEPTABLE",IF(AND(Y33&gt;2,Y33&lt;6),"MODERADO",IF(AND(Y33&gt;=6),"SIGNIFICATIVO")))</f>
        <v>ACEPTABLE</v>
      </c>
      <c r="AA33" s="9">
        <v>0</v>
      </c>
      <c r="AB33" s="9">
        <v>1</v>
      </c>
      <c r="AC33" s="9">
        <v>0</v>
      </c>
      <c r="AD33" s="9">
        <v>0</v>
      </c>
      <c r="AE33" s="9">
        <v>0</v>
      </c>
      <c r="AF33" s="9">
        <v>1</v>
      </c>
    </row>
    <row r="34" spans="1:32" ht="60.6" x14ac:dyDescent="0.2">
      <c r="A34" s="134"/>
      <c r="B34" s="147"/>
      <c r="C34" s="20" t="s">
        <v>0</v>
      </c>
      <c r="D34" s="20" t="s">
        <v>249</v>
      </c>
      <c r="E34" s="40">
        <f t="shared" si="2"/>
        <v>0</v>
      </c>
      <c r="F34" s="40">
        <f t="shared" si="3"/>
        <v>1</v>
      </c>
      <c r="G34" s="40">
        <v>0</v>
      </c>
      <c r="H34" s="17" t="s">
        <v>248</v>
      </c>
      <c r="I34" s="17" t="s">
        <v>250</v>
      </c>
      <c r="J34" s="8" t="s">
        <v>25</v>
      </c>
      <c r="K34" s="6" t="s">
        <v>246</v>
      </c>
      <c r="L34" s="6" t="s">
        <v>250</v>
      </c>
      <c r="M34" s="6" t="s">
        <v>236</v>
      </c>
      <c r="N34" s="9">
        <v>5</v>
      </c>
      <c r="O34" s="15">
        <f t="shared" si="8"/>
        <v>0.02</v>
      </c>
      <c r="P34" s="12" t="str">
        <f t="shared" si="9"/>
        <v>1</v>
      </c>
      <c r="Q34" s="9">
        <v>2</v>
      </c>
      <c r="R34" s="9">
        <v>3</v>
      </c>
      <c r="S34" s="9">
        <f t="shared" ref="S34:S38" si="10">+(P34*0.2)+(Q34*0.5)+(R34*0.3)</f>
        <v>2.0999999999999996</v>
      </c>
      <c r="T34" s="12" t="str">
        <f t="shared" ref="T34:T38" si="11">IF(S34&lt;=2,"BAJO",IF(AND(S34&gt;2,S34&lt;2.5),"MEDIO",IF(AND(S34&gt;=2.5),"ALTO")))</f>
        <v>MEDIO</v>
      </c>
      <c r="U34" s="13" t="s">
        <v>68</v>
      </c>
      <c r="V34" s="9" t="s">
        <v>158</v>
      </c>
      <c r="W34" s="13" t="s">
        <v>84</v>
      </c>
      <c r="X34" s="9">
        <v>1</v>
      </c>
      <c r="Y34" s="9">
        <f t="shared" ref="Y34:Y38" si="12">+X34*S34</f>
        <v>2.0999999999999996</v>
      </c>
      <c r="Z34" s="18" t="str">
        <f t="shared" ref="Z34:Z38" si="13">IF(Y34&lt;=3,"ACEPTABLE",IF(AND(Y34&gt;3,Y34&lt;6),"MODERADO",IF(AND(Y34&gt;=6),"SIGNIFICATIVO")))</f>
        <v>ACEPTABLE</v>
      </c>
      <c r="AA34" s="9">
        <v>0</v>
      </c>
      <c r="AB34" s="9">
        <v>1</v>
      </c>
      <c r="AC34" s="9">
        <v>0</v>
      </c>
      <c r="AD34" s="9">
        <v>0</v>
      </c>
      <c r="AE34" s="9">
        <v>0</v>
      </c>
      <c r="AF34" s="9">
        <v>0</v>
      </c>
    </row>
    <row r="35" spans="1:32" ht="60.6" x14ac:dyDescent="0.2">
      <c r="A35" s="134"/>
      <c r="B35" s="147"/>
      <c r="C35" s="20" t="s">
        <v>0</v>
      </c>
      <c r="D35" s="20" t="s">
        <v>249</v>
      </c>
      <c r="E35" s="40">
        <f t="shared" si="2"/>
        <v>0</v>
      </c>
      <c r="F35" s="40">
        <f t="shared" si="3"/>
        <v>1</v>
      </c>
      <c r="G35" s="40">
        <v>0</v>
      </c>
      <c r="H35" s="17" t="s">
        <v>251</v>
      </c>
      <c r="I35" s="17" t="s">
        <v>250</v>
      </c>
      <c r="J35" s="8" t="s">
        <v>25</v>
      </c>
      <c r="K35" s="6" t="s">
        <v>246</v>
      </c>
      <c r="L35" s="6" t="s">
        <v>250</v>
      </c>
      <c r="M35" s="6" t="s">
        <v>236</v>
      </c>
      <c r="N35" s="9">
        <v>104</v>
      </c>
      <c r="O35" s="15">
        <f t="shared" si="8"/>
        <v>0.41599999999999998</v>
      </c>
      <c r="P35" s="12" t="str">
        <f t="shared" si="9"/>
        <v>3</v>
      </c>
      <c r="Q35" s="9">
        <v>2</v>
      </c>
      <c r="R35" s="9">
        <v>2</v>
      </c>
      <c r="S35" s="9">
        <f t="shared" si="10"/>
        <v>2.2000000000000002</v>
      </c>
      <c r="T35" s="12" t="str">
        <f t="shared" si="11"/>
        <v>MEDIO</v>
      </c>
      <c r="U35" s="13" t="s">
        <v>68</v>
      </c>
      <c r="V35" s="9" t="s">
        <v>158</v>
      </c>
      <c r="W35" s="13" t="s">
        <v>84</v>
      </c>
      <c r="X35" s="9">
        <v>1</v>
      </c>
      <c r="Y35" s="9">
        <f t="shared" si="12"/>
        <v>2.2000000000000002</v>
      </c>
      <c r="Z35" s="18" t="str">
        <f t="shared" si="13"/>
        <v>ACEPTABLE</v>
      </c>
      <c r="AA35" s="9">
        <v>0</v>
      </c>
      <c r="AB35" s="9">
        <v>1</v>
      </c>
      <c r="AC35" s="9">
        <v>0</v>
      </c>
      <c r="AD35" s="9">
        <v>0</v>
      </c>
      <c r="AE35" s="9">
        <v>0</v>
      </c>
      <c r="AF35" s="9">
        <v>0</v>
      </c>
    </row>
    <row r="36" spans="1:32" ht="61.2" x14ac:dyDescent="0.2">
      <c r="A36" s="134"/>
      <c r="B36" s="147"/>
      <c r="C36" s="20" t="s">
        <v>0</v>
      </c>
      <c r="D36" s="20" t="s">
        <v>249</v>
      </c>
      <c r="E36" s="40">
        <f t="shared" si="2"/>
        <v>0</v>
      </c>
      <c r="F36" s="40">
        <f t="shared" si="3"/>
        <v>1</v>
      </c>
      <c r="G36" s="40">
        <v>0</v>
      </c>
      <c r="H36" s="17" t="s">
        <v>252</v>
      </c>
      <c r="I36" s="17" t="s">
        <v>247</v>
      </c>
      <c r="J36" s="8" t="s">
        <v>25</v>
      </c>
      <c r="K36" s="6" t="s">
        <v>263</v>
      </c>
      <c r="L36" s="6" t="s">
        <v>271</v>
      </c>
      <c r="M36" s="6" t="s">
        <v>236</v>
      </c>
      <c r="N36" s="9">
        <v>1</v>
      </c>
      <c r="O36" s="15">
        <f t="shared" ref="O36:O38" si="14">+N36/250</f>
        <v>4.0000000000000001E-3</v>
      </c>
      <c r="P36" s="12" t="str">
        <f t="shared" ref="P36:P38" si="15">IF(O36&lt;=0.15,"1",IF(AND(O36&gt;0.15,O36&lt;0.3),"2",IF(AND(O36&gt;=0.3),"3")))</f>
        <v>1</v>
      </c>
      <c r="Q36" s="9">
        <v>2</v>
      </c>
      <c r="R36" s="9">
        <v>2</v>
      </c>
      <c r="S36" s="9">
        <f t="shared" si="10"/>
        <v>1.7999999999999998</v>
      </c>
      <c r="T36" s="12" t="str">
        <f t="shared" si="11"/>
        <v>BAJO</v>
      </c>
      <c r="U36" s="13" t="s">
        <v>68</v>
      </c>
      <c r="V36" s="9" t="s">
        <v>158</v>
      </c>
      <c r="W36" s="13" t="s">
        <v>84</v>
      </c>
      <c r="X36" s="9">
        <v>1</v>
      </c>
      <c r="Y36" s="9">
        <f t="shared" si="12"/>
        <v>1.7999999999999998</v>
      </c>
      <c r="Z36" s="18" t="str">
        <f t="shared" si="13"/>
        <v>ACEPTABLE</v>
      </c>
      <c r="AA36" s="9">
        <v>0</v>
      </c>
      <c r="AB36" s="9">
        <v>1</v>
      </c>
      <c r="AC36" s="9">
        <v>0</v>
      </c>
      <c r="AD36" s="9">
        <v>0</v>
      </c>
      <c r="AE36" s="9">
        <v>0</v>
      </c>
      <c r="AF36" s="9">
        <v>0</v>
      </c>
    </row>
    <row r="37" spans="1:32" ht="60.6" x14ac:dyDescent="0.2">
      <c r="A37" s="134"/>
      <c r="B37" s="147"/>
      <c r="C37" s="20" t="s">
        <v>0</v>
      </c>
      <c r="D37" s="20" t="s">
        <v>249</v>
      </c>
      <c r="E37" s="40">
        <f t="shared" si="2"/>
        <v>1</v>
      </c>
      <c r="F37" s="40">
        <f t="shared" si="3"/>
        <v>0</v>
      </c>
      <c r="G37" s="40">
        <v>0</v>
      </c>
      <c r="H37" s="17" t="s">
        <v>256</v>
      </c>
      <c r="I37" s="17" t="s">
        <v>247</v>
      </c>
      <c r="J37" s="8" t="s">
        <v>25</v>
      </c>
      <c r="K37" s="6" t="s">
        <v>267</v>
      </c>
      <c r="L37" s="6" t="s">
        <v>271</v>
      </c>
      <c r="M37" s="6" t="s">
        <v>236</v>
      </c>
      <c r="N37" s="9">
        <v>250</v>
      </c>
      <c r="O37" s="15">
        <f t="shared" si="14"/>
        <v>1</v>
      </c>
      <c r="P37" s="12" t="str">
        <f t="shared" si="15"/>
        <v>3</v>
      </c>
      <c r="Q37" s="9">
        <v>2</v>
      </c>
      <c r="R37" s="9">
        <v>2</v>
      </c>
      <c r="S37" s="9">
        <f t="shared" si="10"/>
        <v>2.2000000000000002</v>
      </c>
      <c r="T37" s="12" t="str">
        <f t="shared" si="11"/>
        <v>MEDIO</v>
      </c>
      <c r="U37" s="13" t="s">
        <v>68</v>
      </c>
      <c r="V37" s="9" t="s">
        <v>158</v>
      </c>
      <c r="W37" s="13" t="s">
        <v>84</v>
      </c>
      <c r="X37" s="9">
        <v>1</v>
      </c>
      <c r="Y37" s="9">
        <f t="shared" si="12"/>
        <v>2.2000000000000002</v>
      </c>
      <c r="Z37" s="18" t="str">
        <f t="shared" si="13"/>
        <v>ACEPTABLE</v>
      </c>
      <c r="AA37" s="9">
        <v>0</v>
      </c>
      <c r="AB37" s="9">
        <v>1</v>
      </c>
      <c r="AC37" s="9">
        <v>0</v>
      </c>
      <c r="AD37" s="9">
        <v>0</v>
      </c>
      <c r="AE37" s="9">
        <v>0</v>
      </c>
      <c r="AF37" s="9">
        <v>0</v>
      </c>
    </row>
    <row r="38" spans="1:32" ht="61.2" customHeight="1" x14ac:dyDescent="0.2">
      <c r="A38" s="134"/>
      <c r="B38" s="147"/>
      <c r="C38" s="20" t="s">
        <v>0</v>
      </c>
      <c r="D38" s="20" t="s">
        <v>249</v>
      </c>
      <c r="E38" s="40">
        <f t="shared" si="2"/>
        <v>0</v>
      </c>
      <c r="F38" s="40">
        <f t="shared" si="3"/>
        <v>1</v>
      </c>
      <c r="G38" s="40">
        <v>0</v>
      </c>
      <c r="H38" s="17" t="s">
        <v>258</v>
      </c>
      <c r="I38" s="17" t="s">
        <v>261</v>
      </c>
      <c r="J38" s="8" t="s">
        <v>25</v>
      </c>
      <c r="K38" s="6" t="s">
        <v>269</v>
      </c>
      <c r="L38" s="6" t="s">
        <v>271</v>
      </c>
      <c r="M38" s="6" t="s">
        <v>236</v>
      </c>
      <c r="N38" s="9">
        <v>1</v>
      </c>
      <c r="O38" s="15">
        <f t="shared" si="14"/>
        <v>4.0000000000000001E-3</v>
      </c>
      <c r="P38" s="12" t="str">
        <f t="shared" si="15"/>
        <v>1</v>
      </c>
      <c r="Q38" s="9">
        <v>2</v>
      </c>
      <c r="R38" s="9">
        <v>2</v>
      </c>
      <c r="S38" s="9">
        <f t="shared" si="10"/>
        <v>1.7999999999999998</v>
      </c>
      <c r="T38" s="12" t="str">
        <f t="shared" si="11"/>
        <v>BAJO</v>
      </c>
      <c r="U38" s="13" t="s">
        <v>68</v>
      </c>
      <c r="V38" s="9" t="s">
        <v>158</v>
      </c>
      <c r="W38" s="13" t="s">
        <v>84</v>
      </c>
      <c r="X38" s="9">
        <v>1</v>
      </c>
      <c r="Y38" s="9">
        <f t="shared" si="12"/>
        <v>1.7999999999999998</v>
      </c>
      <c r="Z38" s="18" t="str">
        <f t="shared" si="13"/>
        <v>ACEPTABLE</v>
      </c>
      <c r="AA38" s="9">
        <v>0</v>
      </c>
      <c r="AB38" s="9">
        <v>1</v>
      </c>
      <c r="AC38" s="9">
        <v>0</v>
      </c>
      <c r="AD38" s="9">
        <v>0</v>
      </c>
      <c r="AE38" s="9">
        <v>0</v>
      </c>
      <c r="AF38" s="9">
        <v>0</v>
      </c>
    </row>
  </sheetData>
  <mergeCells count="48">
    <mergeCell ref="A1:A3"/>
    <mergeCell ref="B1:Z1"/>
    <mergeCell ref="AA1:AC1"/>
    <mergeCell ref="AD1:AF1"/>
    <mergeCell ref="B2:Z3"/>
    <mergeCell ref="AA2:AC2"/>
    <mergeCell ref="AD2:AF2"/>
    <mergeCell ref="AA3:AC3"/>
    <mergeCell ref="AD3:AF3"/>
    <mergeCell ref="A5:G5"/>
    <mergeCell ref="H5:T5"/>
    <mergeCell ref="U5:Z5"/>
    <mergeCell ref="AA5:AF6"/>
    <mergeCell ref="A6:A8"/>
    <mergeCell ref="B6:B8"/>
    <mergeCell ref="C6:C8"/>
    <mergeCell ref="D6:D8"/>
    <mergeCell ref="E6:G6"/>
    <mergeCell ref="H6:I6"/>
    <mergeCell ref="N6:T6"/>
    <mergeCell ref="U6:Y6"/>
    <mergeCell ref="Z6:Z8"/>
    <mergeCell ref="E7:E8"/>
    <mergeCell ref="F7:F8"/>
    <mergeCell ref="G7:G8"/>
    <mergeCell ref="H7:H8"/>
    <mergeCell ref="I7:I8"/>
    <mergeCell ref="J7:K7"/>
    <mergeCell ref="J6:M6"/>
    <mergeCell ref="A10:A38"/>
    <mergeCell ref="B10:B38"/>
    <mergeCell ref="U7:V7"/>
    <mergeCell ref="W7:W8"/>
    <mergeCell ref="X7:X8"/>
    <mergeCell ref="L7:L8"/>
    <mergeCell ref="N7:P7"/>
    <mergeCell ref="Q7:Q8"/>
    <mergeCell ref="R7:R8"/>
    <mergeCell ref="M7:M8"/>
    <mergeCell ref="S7:S8"/>
    <mergeCell ref="T7:T8"/>
    <mergeCell ref="Y7:Y8"/>
    <mergeCell ref="AC7:AC8"/>
    <mergeCell ref="AD7:AD8"/>
    <mergeCell ref="AE7:AE8"/>
    <mergeCell ref="AF7:AF8"/>
    <mergeCell ref="AA7:AA8"/>
    <mergeCell ref="AB7:AB8"/>
  </mergeCells>
  <conditionalFormatting sqref="T10:T38">
    <cfRule type="cellIs" dxfId="29" priority="8" stopIfTrue="1" operator="equal">
      <formula>"ALTO"</formula>
    </cfRule>
    <cfRule type="cellIs" dxfId="28" priority="9" stopIfTrue="1" operator="equal">
      <formula>"MEDIO"</formula>
    </cfRule>
    <cfRule type="cellIs" dxfId="27" priority="10" stopIfTrue="1" operator="equal">
      <formula>"BAJO"</formula>
    </cfRule>
  </conditionalFormatting>
  <conditionalFormatting sqref="P10:P38">
    <cfRule type="cellIs" dxfId="26" priority="4" operator="greaterThan">
      <formula>0</formula>
    </cfRule>
    <cfRule type="cellIs" dxfId="25" priority="5" stopIfTrue="1" operator="equal">
      <formula>"ALTO"</formula>
    </cfRule>
    <cfRule type="cellIs" dxfId="24" priority="6" stopIfTrue="1" operator="equal">
      <formula>"MEDIO"</formula>
    </cfRule>
    <cfRule type="cellIs" dxfId="23" priority="7" stopIfTrue="1" operator="equal">
      <formula>"BAJO"</formula>
    </cfRule>
  </conditionalFormatting>
  <conditionalFormatting sqref="Z10:Z38">
    <cfRule type="cellIs" dxfId="22" priority="1" stopIfTrue="1" operator="equal">
      <formula>"SIGNIFICATIVO"</formula>
    </cfRule>
    <cfRule type="cellIs" dxfId="21" priority="2" stopIfTrue="1" operator="equal">
      <formula>"MODERADO"</formula>
    </cfRule>
    <cfRule type="cellIs" dxfId="20" priority="3" stopIfTrue="1" operator="equal">
      <formula>"ACEPTABLE"</formula>
    </cfRule>
  </conditionalFormatting>
  <pageMargins left="0.7" right="0.7" top="0.75" bottom="0.75" header="0.3" footer="0.3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ECV!$B$4:$B$8</xm:f>
          </x14:formula1>
          <xm:sqref>M1:M1048576</xm:sqref>
        </x14:dataValidation>
      </x14:dataValidations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38"/>
  <sheetViews>
    <sheetView topLeftCell="A33" workbookViewId="0">
      <selection activeCell="H10" sqref="H10:H38"/>
    </sheetView>
  </sheetViews>
  <sheetFormatPr baseColWidth="10" defaultColWidth="11.44140625" defaultRowHeight="10.199999999999999" x14ac:dyDescent="0.2"/>
  <cols>
    <col min="1" max="1" width="21.88671875" style="1" customWidth="1"/>
    <col min="2" max="2" width="15" style="1" customWidth="1"/>
    <col min="3" max="3" width="16.33203125" style="1" bestFit="1" customWidth="1"/>
    <col min="4" max="4" width="55.33203125" style="1" customWidth="1"/>
    <col min="5" max="7" width="6.6640625" style="2" customWidth="1"/>
    <col min="8" max="8" width="23.5546875" style="1" customWidth="1"/>
    <col min="9" max="9" width="31.44140625" style="1" customWidth="1"/>
    <col min="10" max="10" width="19.109375" style="1" customWidth="1"/>
    <col min="11" max="11" width="24.6640625" style="1" customWidth="1"/>
    <col min="12" max="13" width="16.33203125" style="1" customWidth="1"/>
    <col min="14" max="16" width="13.6640625" style="1" customWidth="1"/>
    <col min="17" max="18" width="20" style="1" customWidth="1"/>
    <col min="19" max="19" width="21.109375" style="1" customWidth="1"/>
    <col min="20" max="21" width="15.6640625" style="1" customWidth="1"/>
    <col min="22" max="22" width="16.6640625" style="1" customWidth="1"/>
    <col min="23" max="23" width="10.5546875" style="1" customWidth="1"/>
    <col min="24" max="25" width="6.6640625" style="1" customWidth="1"/>
    <col min="26" max="26" width="11.88671875" style="1" customWidth="1"/>
    <col min="27" max="28" width="6.6640625" style="1" customWidth="1"/>
    <col min="29" max="16384" width="11.44140625" style="1"/>
  </cols>
  <sheetData>
    <row r="1" spans="1:32" s="30" customFormat="1" ht="31.5" customHeight="1" x14ac:dyDescent="0.4">
      <c r="A1" s="122"/>
      <c r="B1" s="123" t="s">
        <v>19</v>
      </c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5"/>
      <c r="AA1" s="120" t="s">
        <v>15</v>
      </c>
      <c r="AB1" s="120"/>
      <c r="AC1" s="121"/>
      <c r="AD1" s="107" t="s">
        <v>139</v>
      </c>
      <c r="AE1" s="107"/>
      <c r="AF1" s="107"/>
    </row>
    <row r="2" spans="1:32" s="30" customFormat="1" ht="21.75" customHeight="1" x14ac:dyDescent="0.25">
      <c r="A2" s="122"/>
      <c r="B2" s="126" t="s">
        <v>16</v>
      </c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8"/>
      <c r="AA2" s="120" t="s">
        <v>87</v>
      </c>
      <c r="AB2" s="120"/>
      <c r="AC2" s="121"/>
      <c r="AD2" s="116">
        <v>1</v>
      </c>
      <c r="AE2" s="117"/>
      <c r="AF2" s="118"/>
    </row>
    <row r="3" spans="1:32" s="30" customFormat="1" ht="25.5" customHeight="1" x14ac:dyDescent="0.25">
      <c r="A3" s="122"/>
      <c r="B3" s="129"/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31"/>
      <c r="AA3" s="120" t="s">
        <v>17</v>
      </c>
      <c r="AB3" s="120"/>
      <c r="AC3" s="121"/>
      <c r="AD3" s="119" t="s">
        <v>18</v>
      </c>
      <c r="AE3" s="119"/>
      <c r="AF3" s="119"/>
    </row>
    <row r="4" spans="1:32" s="30" customFormat="1" ht="9" customHeight="1" x14ac:dyDescent="0.25"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4"/>
      <c r="P4" s="4"/>
      <c r="Q4" s="31"/>
      <c r="R4" s="32"/>
      <c r="S4" s="32"/>
    </row>
    <row r="5" spans="1:32" s="33" customFormat="1" ht="30" customHeight="1" x14ac:dyDescent="0.2">
      <c r="A5" s="99" t="s">
        <v>20</v>
      </c>
      <c r="B5" s="99"/>
      <c r="C5" s="99"/>
      <c r="D5" s="99"/>
      <c r="E5" s="99"/>
      <c r="F5" s="99"/>
      <c r="G5" s="99"/>
      <c r="H5" s="99" t="s">
        <v>14</v>
      </c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 t="s">
        <v>1</v>
      </c>
      <c r="V5" s="99"/>
      <c r="W5" s="99"/>
      <c r="X5" s="99"/>
      <c r="Y5" s="99"/>
      <c r="Z5" s="99"/>
      <c r="AA5" s="92" t="s">
        <v>217</v>
      </c>
      <c r="AB5" s="92"/>
      <c r="AC5" s="92"/>
      <c r="AD5" s="92"/>
      <c r="AE5" s="92"/>
      <c r="AF5" s="92"/>
    </row>
    <row r="6" spans="1:32" s="33" customFormat="1" ht="30" customHeight="1" x14ac:dyDescent="0.2">
      <c r="A6" s="92" t="s">
        <v>117</v>
      </c>
      <c r="B6" s="92" t="s">
        <v>118</v>
      </c>
      <c r="C6" s="92" t="s">
        <v>8</v>
      </c>
      <c r="D6" s="92" t="s">
        <v>9</v>
      </c>
      <c r="E6" s="92" t="s">
        <v>10</v>
      </c>
      <c r="F6" s="92"/>
      <c r="G6" s="92"/>
      <c r="H6" s="92" t="s">
        <v>179</v>
      </c>
      <c r="I6" s="92"/>
      <c r="J6" s="95" t="s">
        <v>180</v>
      </c>
      <c r="K6" s="96"/>
      <c r="L6" s="96"/>
      <c r="M6" s="97"/>
      <c r="N6" s="92" t="s">
        <v>181</v>
      </c>
      <c r="O6" s="92"/>
      <c r="P6" s="92"/>
      <c r="Q6" s="92"/>
      <c r="R6" s="92"/>
      <c r="S6" s="92"/>
      <c r="T6" s="92"/>
      <c r="U6" s="92" t="s">
        <v>182</v>
      </c>
      <c r="V6" s="92"/>
      <c r="W6" s="92"/>
      <c r="X6" s="92"/>
      <c r="Y6" s="92"/>
      <c r="Z6" s="92" t="s">
        <v>210</v>
      </c>
      <c r="AA6" s="92"/>
      <c r="AB6" s="92"/>
      <c r="AC6" s="92"/>
      <c r="AD6" s="92"/>
      <c r="AE6" s="92"/>
      <c r="AF6" s="92"/>
    </row>
    <row r="7" spans="1:32" s="33" customFormat="1" ht="29.25" customHeight="1" x14ac:dyDescent="0.2">
      <c r="A7" s="92"/>
      <c r="B7" s="92"/>
      <c r="C7" s="92"/>
      <c r="D7" s="92"/>
      <c r="E7" s="100" t="s">
        <v>25</v>
      </c>
      <c r="F7" s="100" t="s">
        <v>242</v>
      </c>
      <c r="G7" s="100" t="s">
        <v>2</v>
      </c>
      <c r="H7" s="92" t="s">
        <v>178</v>
      </c>
      <c r="I7" s="92" t="s">
        <v>183</v>
      </c>
      <c r="J7" s="93" t="s">
        <v>184</v>
      </c>
      <c r="K7" s="93"/>
      <c r="L7" s="93" t="s">
        <v>193</v>
      </c>
      <c r="M7" s="138" t="s">
        <v>196</v>
      </c>
      <c r="N7" s="92" t="s">
        <v>194</v>
      </c>
      <c r="O7" s="92"/>
      <c r="P7" s="92"/>
      <c r="Q7" s="92" t="s">
        <v>195</v>
      </c>
      <c r="R7" s="92" t="s">
        <v>215</v>
      </c>
      <c r="S7" s="92" t="s">
        <v>189</v>
      </c>
      <c r="T7" s="92" t="s">
        <v>187</v>
      </c>
      <c r="U7" s="92" t="s">
        <v>199</v>
      </c>
      <c r="V7" s="92"/>
      <c r="W7" s="92" t="s">
        <v>207</v>
      </c>
      <c r="X7" s="92" t="s">
        <v>208</v>
      </c>
      <c r="Y7" s="92" t="s">
        <v>209</v>
      </c>
      <c r="Z7" s="92"/>
      <c r="AA7" s="98" t="s">
        <v>3</v>
      </c>
      <c r="AB7" s="98" t="s">
        <v>4</v>
      </c>
      <c r="AC7" s="98" t="s">
        <v>5</v>
      </c>
      <c r="AD7" s="98" t="s">
        <v>6</v>
      </c>
      <c r="AE7" s="98" t="s">
        <v>21</v>
      </c>
      <c r="AF7" s="98" t="s">
        <v>7</v>
      </c>
    </row>
    <row r="8" spans="1:32" s="33" customFormat="1" ht="51.75" customHeight="1" x14ac:dyDescent="0.2">
      <c r="A8" s="92"/>
      <c r="B8" s="92"/>
      <c r="C8" s="92"/>
      <c r="D8" s="92"/>
      <c r="E8" s="100"/>
      <c r="F8" s="100"/>
      <c r="G8" s="100"/>
      <c r="H8" s="92"/>
      <c r="I8" s="92"/>
      <c r="J8" s="51" t="s">
        <v>46</v>
      </c>
      <c r="K8" s="52" t="s">
        <v>47</v>
      </c>
      <c r="L8" s="93"/>
      <c r="M8" s="139"/>
      <c r="N8" s="53" t="s">
        <v>74</v>
      </c>
      <c r="O8" s="53" t="s">
        <v>75</v>
      </c>
      <c r="P8" s="54" t="s">
        <v>76</v>
      </c>
      <c r="Q8" s="92"/>
      <c r="R8" s="92"/>
      <c r="S8" s="92"/>
      <c r="T8" s="92"/>
      <c r="U8" s="51" t="s">
        <v>30</v>
      </c>
      <c r="V8" s="51" t="s">
        <v>29</v>
      </c>
      <c r="W8" s="92"/>
      <c r="X8" s="92"/>
      <c r="Y8" s="92"/>
      <c r="Z8" s="92"/>
      <c r="AA8" s="98"/>
      <c r="AB8" s="98"/>
      <c r="AC8" s="98"/>
      <c r="AD8" s="98"/>
      <c r="AE8" s="98"/>
      <c r="AF8" s="98"/>
    </row>
    <row r="9" spans="1:32" x14ac:dyDescent="0.2">
      <c r="A9" s="42"/>
      <c r="B9" s="42"/>
      <c r="C9" s="42"/>
      <c r="D9" s="42"/>
      <c r="E9" s="43"/>
      <c r="F9" s="43"/>
      <c r="G9" s="43"/>
      <c r="H9" s="42"/>
      <c r="I9" s="42"/>
      <c r="J9" s="44"/>
      <c r="K9" s="44"/>
      <c r="L9" s="34"/>
      <c r="M9" s="34"/>
      <c r="N9" s="34"/>
      <c r="O9" s="34"/>
      <c r="P9" s="34"/>
      <c r="Q9" s="34"/>
      <c r="R9" s="34"/>
      <c r="S9" s="34"/>
      <c r="T9" s="34"/>
      <c r="U9" s="34"/>
      <c r="V9" s="35"/>
      <c r="W9" s="35"/>
      <c r="X9" s="35"/>
      <c r="Y9" s="35"/>
      <c r="Z9" s="35"/>
      <c r="AA9" s="35"/>
      <c r="AB9" s="35"/>
    </row>
    <row r="10" spans="1:32" ht="61.2" customHeight="1" x14ac:dyDescent="0.2">
      <c r="A10" s="134" t="s">
        <v>133</v>
      </c>
      <c r="B10" s="147" t="s">
        <v>147</v>
      </c>
      <c r="C10" s="20" t="s">
        <v>0</v>
      </c>
      <c r="D10" s="20" t="s">
        <v>150</v>
      </c>
      <c r="E10" s="40">
        <f>IF(N10&gt;200,1,0)</f>
        <v>1</v>
      </c>
      <c r="F10" s="40">
        <f>IF(N10&lt;200,1,0)</f>
        <v>0</v>
      </c>
      <c r="G10" s="40">
        <v>0</v>
      </c>
      <c r="H10" s="17" t="s">
        <v>31</v>
      </c>
      <c r="I10" s="17" t="s">
        <v>42</v>
      </c>
      <c r="J10" s="8" t="s">
        <v>25</v>
      </c>
      <c r="K10" s="6" t="s">
        <v>35</v>
      </c>
      <c r="L10" s="6" t="s">
        <v>35</v>
      </c>
      <c r="M10" s="6" t="s">
        <v>239</v>
      </c>
      <c r="N10" s="9">
        <v>250</v>
      </c>
      <c r="O10" s="15">
        <f>+N10/250</f>
        <v>1</v>
      </c>
      <c r="P10" s="12" t="str">
        <f>IF(O10&lt;=0.15,"1",IF(AND(O10&gt;0.15,O10&lt;0.3),"2",IF(AND(O10&gt;=0.3),"3")))</f>
        <v>3</v>
      </c>
      <c r="Q10" s="9">
        <v>2</v>
      </c>
      <c r="R10" s="9">
        <v>1</v>
      </c>
      <c r="S10" s="9">
        <f t="shared" ref="S10:S29" si="0">+(P10*0.2)+(Q10*0.5)+(R10*0.3)</f>
        <v>1.9000000000000001</v>
      </c>
      <c r="T10" s="12" t="str">
        <f t="shared" ref="T10:T29" si="1">IF(S10&lt;=2,"BAJO",IF(AND(S10&gt;2,S10&lt;2.5),"MEDIO",IF(AND(S10&gt;=2.5),"ALTO")))</f>
        <v>BAJO</v>
      </c>
      <c r="U10" s="13" t="s">
        <v>53</v>
      </c>
      <c r="V10" s="9" t="s">
        <v>158</v>
      </c>
      <c r="W10" s="13" t="s">
        <v>54</v>
      </c>
      <c r="X10" s="9">
        <v>1</v>
      </c>
      <c r="Y10" s="9">
        <f>+X10*S10</f>
        <v>1.9000000000000001</v>
      </c>
      <c r="Z10" s="18" t="str">
        <f>IF(Y10&lt;=3,"ACEPTABLE",IF(AND(Y10&gt;3,Y10&lt;6),"MODERADO",IF(AND(Y10&gt;=6),"SIGNIFICATIVO")))</f>
        <v>ACEPTABLE</v>
      </c>
      <c r="AA10" s="9">
        <v>0</v>
      </c>
      <c r="AB10" s="9">
        <v>1</v>
      </c>
      <c r="AC10" s="9">
        <v>0</v>
      </c>
      <c r="AD10" s="9">
        <v>0</v>
      </c>
      <c r="AE10" s="9">
        <v>1</v>
      </c>
      <c r="AF10" s="9">
        <v>1</v>
      </c>
    </row>
    <row r="11" spans="1:32" ht="71.400000000000006" customHeight="1" x14ac:dyDescent="0.2">
      <c r="A11" s="134"/>
      <c r="B11" s="147"/>
      <c r="C11" s="20" t="s">
        <v>0</v>
      </c>
      <c r="D11" s="20" t="s">
        <v>150</v>
      </c>
      <c r="E11" s="40">
        <f t="shared" ref="E11:E38" si="2">IF(N11&gt;200,1,0)</f>
        <v>0</v>
      </c>
      <c r="F11" s="40">
        <f t="shared" ref="F11:F38" si="3">IF(N11&lt;200,1,0)</f>
        <v>1</v>
      </c>
      <c r="G11" s="40">
        <v>0</v>
      </c>
      <c r="H11" s="17" t="s">
        <v>31</v>
      </c>
      <c r="I11" s="17" t="s">
        <v>42</v>
      </c>
      <c r="J11" s="8" t="s">
        <v>25</v>
      </c>
      <c r="K11" s="6" t="s">
        <v>43</v>
      </c>
      <c r="L11" s="6" t="s">
        <v>69</v>
      </c>
      <c r="M11" s="6" t="s">
        <v>237</v>
      </c>
      <c r="N11" s="9">
        <v>3</v>
      </c>
      <c r="O11" s="15">
        <f t="shared" ref="O11:O29" si="4">+N11/250</f>
        <v>1.2E-2</v>
      </c>
      <c r="P11" s="12" t="str">
        <f t="shared" ref="P11:P29" si="5">IF(O11&lt;=0.15,"1",IF(AND(O11&gt;0.15,O11&lt;0.3),"2",IF(AND(O11&gt;=0.3),"3")))</f>
        <v>1</v>
      </c>
      <c r="Q11" s="9">
        <v>2</v>
      </c>
      <c r="R11" s="9">
        <v>2</v>
      </c>
      <c r="S11" s="9">
        <f t="shared" si="0"/>
        <v>1.7999999999999998</v>
      </c>
      <c r="T11" s="12" t="str">
        <f t="shared" si="1"/>
        <v>BAJO</v>
      </c>
      <c r="U11" s="13" t="s">
        <v>92</v>
      </c>
      <c r="V11" s="9" t="s">
        <v>158</v>
      </c>
      <c r="W11" s="13" t="s">
        <v>55</v>
      </c>
      <c r="X11" s="9">
        <v>1</v>
      </c>
      <c r="Y11" s="9">
        <f t="shared" ref="Y11:Y29" si="6">+X11*S11</f>
        <v>1.7999999999999998</v>
      </c>
      <c r="Z11" s="18" t="str">
        <f t="shared" ref="Z11:Z29" si="7">IF(Y11&lt;=3,"ACEPTABLE",IF(AND(Y11&gt;3,Y11&lt;6),"MODERADO",IF(AND(Y11&gt;=6),"SIGNIFICATIVO")))</f>
        <v>ACEPTABLE</v>
      </c>
      <c r="AA11" s="9">
        <v>0</v>
      </c>
      <c r="AB11" s="9">
        <v>1</v>
      </c>
      <c r="AC11" s="9">
        <v>0</v>
      </c>
      <c r="AD11" s="9">
        <v>1</v>
      </c>
      <c r="AE11" s="9">
        <v>1</v>
      </c>
      <c r="AF11" s="9">
        <v>1</v>
      </c>
    </row>
    <row r="12" spans="1:32" ht="60.6" x14ac:dyDescent="0.2">
      <c r="A12" s="134"/>
      <c r="B12" s="147"/>
      <c r="C12" s="20" t="s">
        <v>0</v>
      </c>
      <c r="D12" s="20" t="s">
        <v>150</v>
      </c>
      <c r="E12" s="40">
        <f t="shared" si="2"/>
        <v>1</v>
      </c>
      <c r="F12" s="40">
        <f t="shared" si="3"/>
        <v>0</v>
      </c>
      <c r="G12" s="40">
        <v>0</v>
      </c>
      <c r="H12" s="17" t="s">
        <v>31</v>
      </c>
      <c r="I12" s="17" t="s">
        <v>41</v>
      </c>
      <c r="J12" s="8" t="s">
        <v>25</v>
      </c>
      <c r="K12" s="6" t="s">
        <v>99</v>
      </c>
      <c r="L12" s="6" t="s">
        <v>106</v>
      </c>
      <c r="M12" s="6" t="s">
        <v>226</v>
      </c>
      <c r="N12" s="9">
        <v>250</v>
      </c>
      <c r="O12" s="15">
        <f t="shared" si="4"/>
        <v>1</v>
      </c>
      <c r="P12" s="12" t="str">
        <f t="shared" si="5"/>
        <v>3</v>
      </c>
      <c r="Q12" s="9">
        <v>1</v>
      </c>
      <c r="R12" s="9">
        <v>1</v>
      </c>
      <c r="S12" s="9">
        <f t="shared" si="0"/>
        <v>1.4000000000000001</v>
      </c>
      <c r="T12" s="12" t="str">
        <f t="shared" si="1"/>
        <v>BAJO</v>
      </c>
      <c r="U12" s="13" t="s">
        <v>100</v>
      </c>
      <c r="V12" s="9" t="s">
        <v>158</v>
      </c>
      <c r="W12" s="13" t="s">
        <v>97</v>
      </c>
      <c r="X12" s="9">
        <v>2</v>
      </c>
      <c r="Y12" s="9">
        <f t="shared" si="6"/>
        <v>2.8000000000000003</v>
      </c>
      <c r="Z12" s="18" t="str">
        <f t="shared" si="7"/>
        <v>ACEPTABLE</v>
      </c>
      <c r="AA12" s="9">
        <v>0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</row>
    <row r="13" spans="1:32" ht="91.8" x14ac:dyDescent="0.2">
      <c r="A13" s="134"/>
      <c r="B13" s="147"/>
      <c r="C13" s="20" t="s">
        <v>0</v>
      </c>
      <c r="D13" s="20" t="s">
        <v>150</v>
      </c>
      <c r="E13" s="40">
        <f t="shared" si="2"/>
        <v>1</v>
      </c>
      <c r="F13" s="40">
        <f t="shared" si="3"/>
        <v>0</v>
      </c>
      <c r="G13" s="40">
        <v>0</v>
      </c>
      <c r="H13" s="17" t="s">
        <v>33</v>
      </c>
      <c r="I13" s="17" t="s">
        <v>56</v>
      </c>
      <c r="J13" s="8" t="s">
        <v>25</v>
      </c>
      <c r="K13" s="6" t="s">
        <v>39</v>
      </c>
      <c r="L13" s="6" t="s">
        <v>49</v>
      </c>
      <c r="M13" s="6" t="s">
        <v>239</v>
      </c>
      <c r="N13" s="9">
        <v>250</v>
      </c>
      <c r="O13" s="15">
        <f t="shared" si="4"/>
        <v>1</v>
      </c>
      <c r="P13" s="12" t="str">
        <f t="shared" si="5"/>
        <v>3</v>
      </c>
      <c r="Q13" s="9">
        <v>1</v>
      </c>
      <c r="R13" s="9">
        <v>1</v>
      </c>
      <c r="S13" s="9">
        <f t="shared" si="0"/>
        <v>1.4000000000000001</v>
      </c>
      <c r="T13" s="12" t="str">
        <f t="shared" si="1"/>
        <v>BAJO</v>
      </c>
      <c r="U13" s="13" t="s">
        <v>22</v>
      </c>
      <c r="V13" s="9" t="s">
        <v>158</v>
      </c>
      <c r="W13" s="13" t="s">
        <v>86</v>
      </c>
      <c r="X13" s="9">
        <v>1</v>
      </c>
      <c r="Y13" s="9">
        <f t="shared" si="6"/>
        <v>1.4000000000000001</v>
      </c>
      <c r="Z13" s="18" t="str">
        <f t="shared" si="7"/>
        <v>ACEPTABLE</v>
      </c>
      <c r="AA13" s="9">
        <v>0</v>
      </c>
      <c r="AB13" s="9">
        <v>1</v>
      </c>
      <c r="AC13" s="9">
        <v>1</v>
      </c>
      <c r="AD13" s="9">
        <v>1</v>
      </c>
      <c r="AE13" s="9">
        <v>1</v>
      </c>
      <c r="AF13" s="9">
        <v>1</v>
      </c>
    </row>
    <row r="14" spans="1:32" ht="61.2" x14ac:dyDescent="0.2">
      <c r="A14" s="134"/>
      <c r="B14" s="147"/>
      <c r="C14" s="20" t="s">
        <v>0</v>
      </c>
      <c r="D14" s="20" t="s">
        <v>150</v>
      </c>
      <c r="E14" s="40">
        <f t="shared" si="2"/>
        <v>0</v>
      </c>
      <c r="F14" s="40">
        <f t="shared" si="3"/>
        <v>1</v>
      </c>
      <c r="G14" s="40">
        <v>0</v>
      </c>
      <c r="H14" s="17" t="s">
        <v>33</v>
      </c>
      <c r="I14" s="17" t="s">
        <v>57</v>
      </c>
      <c r="J14" s="8" t="s">
        <v>25</v>
      </c>
      <c r="K14" s="6" t="s">
        <v>37</v>
      </c>
      <c r="L14" s="6" t="s">
        <v>48</v>
      </c>
      <c r="M14" s="6" t="s">
        <v>226</v>
      </c>
      <c r="N14" s="9">
        <v>12</v>
      </c>
      <c r="O14" s="15">
        <f t="shared" si="4"/>
        <v>4.8000000000000001E-2</v>
      </c>
      <c r="P14" s="12" t="str">
        <f t="shared" si="5"/>
        <v>1</v>
      </c>
      <c r="Q14" s="9">
        <v>2</v>
      </c>
      <c r="R14" s="9">
        <v>2</v>
      </c>
      <c r="S14" s="9">
        <f t="shared" si="0"/>
        <v>1.7999999999999998</v>
      </c>
      <c r="T14" s="12" t="str">
        <f t="shared" si="1"/>
        <v>BAJO</v>
      </c>
      <c r="U14" s="13" t="s">
        <v>93</v>
      </c>
      <c r="V14" s="9" t="s">
        <v>158</v>
      </c>
      <c r="W14" s="13" t="s">
        <v>54</v>
      </c>
      <c r="X14" s="9">
        <v>1</v>
      </c>
      <c r="Y14" s="9">
        <f t="shared" si="6"/>
        <v>1.7999999999999998</v>
      </c>
      <c r="Z14" s="18" t="str">
        <f t="shared" si="7"/>
        <v>ACEPTABLE</v>
      </c>
      <c r="AA14" s="9">
        <v>0</v>
      </c>
      <c r="AB14" s="9">
        <v>1</v>
      </c>
      <c r="AC14" s="9">
        <v>0</v>
      </c>
      <c r="AD14" s="9">
        <v>1</v>
      </c>
      <c r="AE14" s="9">
        <v>1</v>
      </c>
      <c r="AF14" s="9">
        <v>1</v>
      </c>
    </row>
    <row r="15" spans="1:32" ht="71.400000000000006" customHeight="1" x14ac:dyDescent="0.2">
      <c r="A15" s="134"/>
      <c r="B15" s="147"/>
      <c r="C15" s="20" t="s">
        <v>0</v>
      </c>
      <c r="D15" s="20" t="s">
        <v>150</v>
      </c>
      <c r="E15" s="40">
        <f t="shared" si="2"/>
        <v>0</v>
      </c>
      <c r="F15" s="40">
        <f t="shared" si="3"/>
        <v>1</v>
      </c>
      <c r="G15" s="40">
        <v>0</v>
      </c>
      <c r="H15" s="17" t="s">
        <v>32</v>
      </c>
      <c r="I15" s="17" t="s">
        <v>58</v>
      </c>
      <c r="J15" s="8" t="s">
        <v>25</v>
      </c>
      <c r="K15" s="6" t="s">
        <v>37</v>
      </c>
      <c r="L15" s="6" t="s">
        <v>69</v>
      </c>
      <c r="M15" s="6" t="s">
        <v>226</v>
      </c>
      <c r="N15" s="9">
        <v>3</v>
      </c>
      <c r="O15" s="15">
        <f t="shared" si="4"/>
        <v>1.2E-2</v>
      </c>
      <c r="P15" s="12" t="str">
        <f t="shared" si="5"/>
        <v>1</v>
      </c>
      <c r="Q15" s="9">
        <v>2</v>
      </c>
      <c r="R15" s="9">
        <v>2</v>
      </c>
      <c r="S15" s="9">
        <f t="shared" si="0"/>
        <v>1.7999999999999998</v>
      </c>
      <c r="T15" s="12" t="str">
        <f t="shared" si="1"/>
        <v>BAJO</v>
      </c>
      <c r="U15" s="13" t="s">
        <v>92</v>
      </c>
      <c r="V15" s="9" t="s">
        <v>158</v>
      </c>
      <c r="W15" s="13" t="s">
        <v>55</v>
      </c>
      <c r="X15" s="9">
        <v>1</v>
      </c>
      <c r="Y15" s="9">
        <f t="shared" si="6"/>
        <v>1.7999999999999998</v>
      </c>
      <c r="Z15" s="18" t="str">
        <f t="shared" si="7"/>
        <v>ACEPTABLE</v>
      </c>
      <c r="AA15" s="9">
        <v>0</v>
      </c>
      <c r="AB15" s="9">
        <v>1</v>
      </c>
      <c r="AC15" s="9">
        <v>1</v>
      </c>
      <c r="AD15" s="9">
        <v>1</v>
      </c>
      <c r="AE15" s="9">
        <v>1</v>
      </c>
      <c r="AF15" s="9">
        <v>1</v>
      </c>
    </row>
    <row r="16" spans="1:32" ht="61.2" x14ac:dyDescent="0.2">
      <c r="A16" s="134"/>
      <c r="B16" s="147"/>
      <c r="C16" s="20" t="s">
        <v>0</v>
      </c>
      <c r="D16" s="20" t="s">
        <v>150</v>
      </c>
      <c r="E16" s="40">
        <f t="shared" si="2"/>
        <v>1</v>
      </c>
      <c r="F16" s="40">
        <f t="shared" si="3"/>
        <v>0</v>
      </c>
      <c r="G16" s="40">
        <v>0</v>
      </c>
      <c r="H16" s="17" t="s">
        <v>61</v>
      </c>
      <c r="I16" s="17" t="s">
        <v>62</v>
      </c>
      <c r="J16" s="8" t="s">
        <v>25</v>
      </c>
      <c r="K16" s="6" t="s">
        <v>129</v>
      </c>
      <c r="L16" s="6" t="s">
        <v>106</v>
      </c>
      <c r="M16" s="6" t="s">
        <v>226</v>
      </c>
      <c r="N16" s="9">
        <v>250</v>
      </c>
      <c r="O16" s="15">
        <f t="shared" si="4"/>
        <v>1</v>
      </c>
      <c r="P16" s="12" t="str">
        <f t="shared" si="5"/>
        <v>3</v>
      </c>
      <c r="Q16" s="9">
        <v>2</v>
      </c>
      <c r="R16" s="9">
        <v>1</v>
      </c>
      <c r="S16" s="9">
        <f t="shared" si="0"/>
        <v>1.9000000000000001</v>
      </c>
      <c r="T16" s="12" t="str">
        <f t="shared" si="1"/>
        <v>BAJO</v>
      </c>
      <c r="U16" s="13" t="s">
        <v>59</v>
      </c>
      <c r="V16" s="9" t="s">
        <v>158</v>
      </c>
      <c r="W16" s="13" t="s">
        <v>79</v>
      </c>
      <c r="X16" s="9">
        <v>1</v>
      </c>
      <c r="Y16" s="9">
        <f t="shared" si="6"/>
        <v>1.9000000000000001</v>
      </c>
      <c r="Z16" s="18" t="str">
        <f t="shared" si="7"/>
        <v>ACEPTABLE</v>
      </c>
      <c r="AA16" s="9">
        <v>0</v>
      </c>
      <c r="AB16" s="9">
        <v>1</v>
      </c>
      <c r="AC16" s="9">
        <v>0</v>
      </c>
      <c r="AD16" s="9">
        <v>0</v>
      </c>
      <c r="AE16" s="9">
        <v>1</v>
      </c>
      <c r="AF16" s="9">
        <v>1</v>
      </c>
    </row>
    <row r="17" spans="1:32" ht="60.6" x14ac:dyDescent="0.2">
      <c r="A17" s="134"/>
      <c r="B17" s="147"/>
      <c r="C17" s="20" t="s">
        <v>0</v>
      </c>
      <c r="D17" s="20" t="s">
        <v>150</v>
      </c>
      <c r="E17" s="40">
        <f t="shared" si="2"/>
        <v>1</v>
      </c>
      <c r="F17" s="40">
        <f t="shared" si="3"/>
        <v>0</v>
      </c>
      <c r="G17" s="40">
        <v>0</v>
      </c>
      <c r="H17" s="17" t="s">
        <v>61</v>
      </c>
      <c r="I17" s="17" t="s">
        <v>88</v>
      </c>
      <c r="J17" s="8" t="s">
        <v>25</v>
      </c>
      <c r="K17" s="6" t="s">
        <v>64</v>
      </c>
      <c r="L17" s="6" t="s">
        <v>65</v>
      </c>
      <c r="M17" s="6" t="s">
        <v>226</v>
      </c>
      <c r="N17" s="9">
        <v>250</v>
      </c>
      <c r="O17" s="15">
        <f t="shared" si="4"/>
        <v>1</v>
      </c>
      <c r="P17" s="12" t="str">
        <f t="shared" si="5"/>
        <v>3</v>
      </c>
      <c r="Q17" s="9">
        <v>1</v>
      </c>
      <c r="R17" s="9">
        <v>1</v>
      </c>
      <c r="S17" s="9">
        <f t="shared" si="0"/>
        <v>1.4000000000000001</v>
      </c>
      <c r="T17" s="12" t="str">
        <f t="shared" si="1"/>
        <v>BAJO</v>
      </c>
      <c r="U17" s="13" t="s">
        <v>89</v>
      </c>
      <c r="V17" s="9" t="s">
        <v>158</v>
      </c>
      <c r="W17" s="13" t="s">
        <v>84</v>
      </c>
      <c r="X17" s="9">
        <v>1</v>
      </c>
      <c r="Y17" s="9">
        <f t="shared" si="6"/>
        <v>1.4000000000000001</v>
      </c>
      <c r="Z17" s="18" t="str">
        <f>IF(Y17&lt;=2,"ACEPTABLE",IF(AND(Y17&gt;2,Y17&lt;6),"MODERADO",IF(AND(Y17&gt;=6),"SIGNIFICATIVO")))</f>
        <v>ACEPTABLE</v>
      </c>
      <c r="AA17" s="9">
        <v>0</v>
      </c>
      <c r="AB17" s="9">
        <v>1</v>
      </c>
      <c r="AC17" s="9">
        <v>0</v>
      </c>
      <c r="AD17" s="9">
        <v>0</v>
      </c>
      <c r="AE17" s="9">
        <v>0</v>
      </c>
      <c r="AF17" s="9">
        <v>1</v>
      </c>
    </row>
    <row r="18" spans="1:32" ht="61.2" x14ac:dyDescent="0.2">
      <c r="A18" s="134"/>
      <c r="B18" s="147"/>
      <c r="C18" s="20" t="s">
        <v>0</v>
      </c>
      <c r="D18" s="20" t="s">
        <v>150</v>
      </c>
      <c r="E18" s="40">
        <f t="shared" si="2"/>
        <v>0</v>
      </c>
      <c r="F18" s="40">
        <f t="shared" si="3"/>
        <v>1</v>
      </c>
      <c r="G18" s="40">
        <v>0</v>
      </c>
      <c r="H18" s="17" t="s">
        <v>63</v>
      </c>
      <c r="I18" s="17" t="s">
        <v>45</v>
      </c>
      <c r="J18" s="8" t="s">
        <v>25</v>
      </c>
      <c r="K18" s="6" t="s">
        <v>37</v>
      </c>
      <c r="L18" s="6" t="s">
        <v>98</v>
      </c>
      <c r="M18" s="6" t="s">
        <v>226</v>
      </c>
      <c r="N18" s="9">
        <v>52</v>
      </c>
      <c r="O18" s="15">
        <f t="shared" si="4"/>
        <v>0.20799999999999999</v>
      </c>
      <c r="P18" s="12" t="str">
        <f t="shared" si="5"/>
        <v>2</v>
      </c>
      <c r="Q18" s="9">
        <v>2</v>
      </c>
      <c r="R18" s="9">
        <v>1</v>
      </c>
      <c r="S18" s="9">
        <f t="shared" si="0"/>
        <v>1.7</v>
      </c>
      <c r="T18" s="12" t="str">
        <f t="shared" si="1"/>
        <v>BAJO</v>
      </c>
      <c r="U18" s="13" t="s">
        <v>94</v>
      </c>
      <c r="V18" s="9" t="s">
        <v>158</v>
      </c>
      <c r="W18" s="13" t="s">
        <v>84</v>
      </c>
      <c r="X18" s="9">
        <v>1</v>
      </c>
      <c r="Y18" s="9">
        <f t="shared" si="6"/>
        <v>1.7</v>
      </c>
      <c r="Z18" s="18" t="str">
        <f t="shared" si="7"/>
        <v>ACEPTABLE</v>
      </c>
      <c r="AA18" s="9">
        <v>1</v>
      </c>
      <c r="AB18" s="9">
        <v>1</v>
      </c>
      <c r="AC18" s="9">
        <v>1</v>
      </c>
      <c r="AD18" s="9">
        <v>1</v>
      </c>
      <c r="AE18" s="9">
        <v>1</v>
      </c>
      <c r="AF18" s="9">
        <v>1</v>
      </c>
    </row>
    <row r="19" spans="1:32" ht="61.2" x14ac:dyDescent="0.2">
      <c r="A19" s="134"/>
      <c r="B19" s="147"/>
      <c r="C19" s="20" t="s">
        <v>0</v>
      </c>
      <c r="D19" s="20" t="s">
        <v>150</v>
      </c>
      <c r="E19" s="40">
        <f t="shared" si="2"/>
        <v>1</v>
      </c>
      <c r="F19" s="40">
        <f t="shared" si="3"/>
        <v>0</v>
      </c>
      <c r="G19" s="40">
        <v>0</v>
      </c>
      <c r="H19" s="17" t="s">
        <v>63</v>
      </c>
      <c r="I19" s="17" t="s">
        <v>45</v>
      </c>
      <c r="J19" s="8" t="s">
        <v>25</v>
      </c>
      <c r="K19" s="6" t="s">
        <v>129</v>
      </c>
      <c r="L19" s="6" t="s">
        <v>106</v>
      </c>
      <c r="M19" s="6" t="s">
        <v>226</v>
      </c>
      <c r="N19" s="9">
        <v>250</v>
      </c>
      <c r="O19" s="15">
        <f t="shared" si="4"/>
        <v>1</v>
      </c>
      <c r="P19" s="12" t="str">
        <f t="shared" si="5"/>
        <v>3</v>
      </c>
      <c r="Q19" s="9">
        <v>2</v>
      </c>
      <c r="R19" s="9">
        <v>1</v>
      </c>
      <c r="S19" s="9">
        <f t="shared" si="0"/>
        <v>1.9000000000000001</v>
      </c>
      <c r="T19" s="12" t="str">
        <f t="shared" si="1"/>
        <v>BAJO</v>
      </c>
      <c r="U19" s="13" t="s">
        <v>59</v>
      </c>
      <c r="V19" s="9" t="s">
        <v>158</v>
      </c>
      <c r="W19" s="13" t="s">
        <v>79</v>
      </c>
      <c r="X19" s="9">
        <v>1</v>
      </c>
      <c r="Y19" s="9">
        <f t="shared" si="6"/>
        <v>1.9000000000000001</v>
      </c>
      <c r="Z19" s="18" t="str">
        <f t="shared" si="7"/>
        <v>ACEPTABLE</v>
      </c>
      <c r="AA19" s="9">
        <v>0</v>
      </c>
      <c r="AB19" s="9">
        <v>1</v>
      </c>
      <c r="AC19" s="9">
        <v>0</v>
      </c>
      <c r="AD19" s="9">
        <v>0</v>
      </c>
      <c r="AE19" s="9">
        <v>1</v>
      </c>
      <c r="AF19" s="9">
        <v>1</v>
      </c>
    </row>
    <row r="20" spans="1:32" ht="60.6" x14ac:dyDescent="0.2">
      <c r="A20" s="134"/>
      <c r="B20" s="147"/>
      <c r="C20" s="20" t="s">
        <v>0</v>
      </c>
      <c r="D20" s="20" t="s">
        <v>150</v>
      </c>
      <c r="E20" s="40">
        <f t="shared" si="2"/>
        <v>1</v>
      </c>
      <c r="F20" s="40">
        <f t="shared" si="3"/>
        <v>0</v>
      </c>
      <c r="G20" s="40">
        <v>0</v>
      </c>
      <c r="H20" s="17" t="s">
        <v>63</v>
      </c>
      <c r="I20" s="17" t="s">
        <v>63</v>
      </c>
      <c r="J20" s="8" t="s">
        <v>25</v>
      </c>
      <c r="K20" s="6" t="s">
        <v>66</v>
      </c>
      <c r="L20" s="6" t="s">
        <v>67</v>
      </c>
      <c r="M20" s="6" t="s">
        <v>226</v>
      </c>
      <c r="N20" s="9">
        <v>250</v>
      </c>
      <c r="O20" s="15">
        <f t="shared" si="4"/>
        <v>1</v>
      </c>
      <c r="P20" s="12" t="str">
        <f t="shared" si="5"/>
        <v>3</v>
      </c>
      <c r="Q20" s="9">
        <v>1</v>
      </c>
      <c r="R20" s="9">
        <v>1</v>
      </c>
      <c r="S20" s="9">
        <f t="shared" si="0"/>
        <v>1.4000000000000001</v>
      </c>
      <c r="T20" s="12" t="str">
        <f t="shared" si="1"/>
        <v>BAJO</v>
      </c>
      <c r="U20" s="13" t="s">
        <v>68</v>
      </c>
      <c r="V20" s="9" t="s">
        <v>158</v>
      </c>
      <c r="W20" s="13" t="s">
        <v>84</v>
      </c>
      <c r="X20" s="9">
        <v>1</v>
      </c>
      <c r="Y20" s="9">
        <f t="shared" si="6"/>
        <v>1.4000000000000001</v>
      </c>
      <c r="Z20" s="18" t="str">
        <f t="shared" si="7"/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0</v>
      </c>
      <c r="AF20" s="9">
        <v>0</v>
      </c>
    </row>
    <row r="21" spans="1:32" ht="122.4" customHeight="1" x14ac:dyDescent="0.2">
      <c r="A21" s="134"/>
      <c r="B21" s="147"/>
      <c r="C21" s="20" t="s">
        <v>0</v>
      </c>
      <c r="D21" s="20" t="s">
        <v>153</v>
      </c>
      <c r="E21" s="40">
        <f t="shared" si="2"/>
        <v>1</v>
      </c>
      <c r="F21" s="40">
        <f t="shared" si="3"/>
        <v>0</v>
      </c>
      <c r="G21" s="40">
        <v>0</v>
      </c>
      <c r="H21" s="17" t="s">
        <v>244</v>
      </c>
      <c r="I21" s="17" t="s">
        <v>245</v>
      </c>
      <c r="J21" s="8" t="s">
        <v>25</v>
      </c>
      <c r="K21" s="6" t="s">
        <v>66</v>
      </c>
      <c r="L21" s="6" t="s">
        <v>243</v>
      </c>
      <c r="M21" s="6" t="s">
        <v>236</v>
      </c>
      <c r="N21" s="9">
        <v>250</v>
      </c>
      <c r="O21" s="15">
        <f>+N21/250</f>
        <v>1</v>
      </c>
      <c r="P21" s="12" t="str">
        <f>IF(O21&lt;=0.15,"1",IF(AND(O21&gt;0.15,O21&lt;0.3),"2",IF(AND(O21&gt;=0.3),"3")))</f>
        <v>3</v>
      </c>
      <c r="Q21" s="9">
        <v>1</v>
      </c>
      <c r="R21" s="9">
        <v>2</v>
      </c>
      <c r="S21" s="9">
        <f t="shared" si="0"/>
        <v>1.7000000000000002</v>
      </c>
      <c r="T21" s="12" t="str">
        <f t="shared" si="1"/>
        <v>BAJO</v>
      </c>
      <c r="U21" s="13" t="s">
        <v>68</v>
      </c>
      <c r="V21" s="9" t="s">
        <v>158</v>
      </c>
      <c r="W21" s="13" t="s">
        <v>84</v>
      </c>
      <c r="X21" s="9">
        <v>1</v>
      </c>
      <c r="Y21" s="9">
        <f t="shared" si="6"/>
        <v>1.7000000000000002</v>
      </c>
      <c r="Z21" s="18" t="str">
        <f t="shared" si="7"/>
        <v>ACEPTABLE</v>
      </c>
      <c r="AA21" s="9">
        <v>0</v>
      </c>
      <c r="AB21" s="9">
        <v>1</v>
      </c>
      <c r="AC21" s="9">
        <v>0</v>
      </c>
      <c r="AD21" s="9">
        <v>0</v>
      </c>
      <c r="AE21" s="9">
        <v>0</v>
      </c>
      <c r="AF21" s="9">
        <v>0</v>
      </c>
    </row>
    <row r="22" spans="1:32" ht="60.6" x14ac:dyDescent="0.2">
      <c r="A22" s="134"/>
      <c r="B22" s="147"/>
      <c r="C22" s="20" t="s">
        <v>24</v>
      </c>
      <c r="D22" s="20" t="s">
        <v>151</v>
      </c>
      <c r="E22" s="40">
        <f t="shared" si="2"/>
        <v>1</v>
      </c>
      <c r="F22" s="40">
        <f t="shared" si="3"/>
        <v>0</v>
      </c>
      <c r="G22" s="40">
        <v>0</v>
      </c>
      <c r="H22" s="17" t="s">
        <v>34</v>
      </c>
      <c r="I22" s="17" t="s">
        <v>96</v>
      </c>
      <c r="J22" s="8" t="s">
        <v>25</v>
      </c>
      <c r="K22" s="6" t="s">
        <v>35</v>
      </c>
      <c r="L22" s="6" t="s">
        <v>50</v>
      </c>
      <c r="M22" s="6" t="s">
        <v>240</v>
      </c>
      <c r="N22" s="9">
        <v>250</v>
      </c>
      <c r="O22" s="15">
        <f t="shared" si="4"/>
        <v>1</v>
      </c>
      <c r="P22" s="12" t="str">
        <f t="shared" si="5"/>
        <v>3</v>
      </c>
      <c r="Q22" s="9">
        <v>2</v>
      </c>
      <c r="R22" s="9">
        <v>1</v>
      </c>
      <c r="S22" s="9">
        <f t="shared" si="0"/>
        <v>1.9000000000000001</v>
      </c>
      <c r="T22" s="12" t="str">
        <f t="shared" si="1"/>
        <v>BAJO</v>
      </c>
      <c r="U22" s="13" t="s">
        <v>95</v>
      </c>
      <c r="V22" s="9" t="s">
        <v>158</v>
      </c>
      <c r="W22" s="13" t="s">
        <v>85</v>
      </c>
      <c r="X22" s="9">
        <v>1</v>
      </c>
      <c r="Y22" s="9">
        <f t="shared" si="6"/>
        <v>1.9000000000000001</v>
      </c>
      <c r="Z22" s="18" t="str">
        <f t="shared" si="7"/>
        <v>ACEPTABLE</v>
      </c>
      <c r="AA22" s="9">
        <v>1</v>
      </c>
      <c r="AB22" s="9">
        <v>1</v>
      </c>
      <c r="AC22" s="9">
        <v>0</v>
      </c>
      <c r="AD22" s="9">
        <v>0</v>
      </c>
      <c r="AE22" s="9">
        <v>1</v>
      </c>
      <c r="AF22" s="9">
        <v>1</v>
      </c>
    </row>
    <row r="23" spans="1:32" ht="60.6" x14ac:dyDescent="0.2">
      <c r="A23" s="134"/>
      <c r="B23" s="147"/>
      <c r="C23" s="20" t="s">
        <v>24</v>
      </c>
      <c r="D23" s="20" t="s">
        <v>151</v>
      </c>
      <c r="E23" s="40">
        <f t="shared" si="2"/>
        <v>1</v>
      </c>
      <c r="F23" s="40">
        <f t="shared" si="3"/>
        <v>0</v>
      </c>
      <c r="G23" s="40">
        <v>0</v>
      </c>
      <c r="H23" s="17" t="s">
        <v>34</v>
      </c>
      <c r="I23" s="17" t="s">
        <v>36</v>
      </c>
      <c r="J23" s="8" t="s">
        <v>25</v>
      </c>
      <c r="K23" s="6" t="s">
        <v>44</v>
      </c>
      <c r="L23" s="6" t="s">
        <v>51</v>
      </c>
      <c r="M23" s="6" t="s">
        <v>240</v>
      </c>
      <c r="N23" s="9">
        <v>250</v>
      </c>
      <c r="O23" s="15">
        <f t="shared" si="4"/>
        <v>1</v>
      </c>
      <c r="P23" s="12" t="str">
        <f t="shared" si="5"/>
        <v>3</v>
      </c>
      <c r="Q23" s="9">
        <v>2</v>
      </c>
      <c r="R23" s="9">
        <v>2</v>
      </c>
      <c r="S23" s="9">
        <f t="shared" si="0"/>
        <v>2.2000000000000002</v>
      </c>
      <c r="T23" s="12" t="str">
        <f t="shared" si="1"/>
        <v>MEDIO</v>
      </c>
      <c r="U23" s="13" t="s">
        <v>81</v>
      </c>
      <c r="V23" s="9" t="s">
        <v>158</v>
      </c>
      <c r="W23" s="13" t="s">
        <v>83</v>
      </c>
      <c r="X23" s="9">
        <v>1</v>
      </c>
      <c r="Y23" s="9">
        <f t="shared" si="6"/>
        <v>2.2000000000000002</v>
      </c>
      <c r="Z23" s="18" t="str">
        <f t="shared" si="7"/>
        <v>ACEPTABLE</v>
      </c>
      <c r="AA23" s="9">
        <v>1</v>
      </c>
      <c r="AB23" s="9">
        <v>1</v>
      </c>
      <c r="AC23" s="9">
        <v>0</v>
      </c>
      <c r="AD23" s="9">
        <v>0</v>
      </c>
      <c r="AE23" s="9">
        <v>1</v>
      </c>
      <c r="AF23" s="9">
        <v>1</v>
      </c>
    </row>
    <row r="24" spans="1:32" ht="71.400000000000006" customHeight="1" x14ac:dyDescent="0.2">
      <c r="A24" s="134"/>
      <c r="B24" s="147"/>
      <c r="C24" s="20" t="s">
        <v>24</v>
      </c>
      <c r="D24" s="20" t="s">
        <v>151</v>
      </c>
      <c r="E24" s="40">
        <f t="shared" si="2"/>
        <v>0</v>
      </c>
      <c r="F24" s="40">
        <f t="shared" si="3"/>
        <v>1</v>
      </c>
      <c r="G24" s="40">
        <v>0</v>
      </c>
      <c r="H24" s="17" t="s">
        <v>34</v>
      </c>
      <c r="I24" s="17" t="s">
        <v>36</v>
      </c>
      <c r="J24" s="8" t="s">
        <v>25</v>
      </c>
      <c r="K24" s="6" t="s">
        <v>37</v>
      </c>
      <c r="L24" s="6" t="s">
        <v>78</v>
      </c>
      <c r="M24" s="6" t="s">
        <v>239</v>
      </c>
      <c r="N24" s="9">
        <v>1</v>
      </c>
      <c r="O24" s="15">
        <f t="shared" si="4"/>
        <v>4.0000000000000001E-3</v>
      </c>
      <c r="P24" s="12" t="str">
        <f t="shared" si="5"/>
        <v>1</v>
      </c>
      <c r="Q24" s="9">
        <v>2</v>
      </c>
      <c r="R24" s="9">
        <v>2</v>
      </c>
      <c r="S24" s="9">
        <f t="shared" si="0"/>
        <v>1.7999999999999998</v>
      </c>
      <c r="T24" s="12" t="str">
        <f t="shared" si="1"/>
        <v>BAJO</v>
      </c>
      <c r="U24" s="13" t="s">
        <v>92</v>
      </c>
      <c r="V24" s="9" t="s">
        <v>158</v>
      </c>
      <c r="W24" s="13" t="s">
        <v>82</v>
      </c>
      <c r="X24" s="9">
        <v>1</v>
      </c>
      <c r="Y24" s="9">
        <f t="shared" si="6"/>
        <v>1.7999999999999998</v>
      </c>
      <c r="Z24" s="18" t="str">
        <f t="shared" si="7"/>
        <v>ACEPTABLE</v>
      </c>
      <c r="AA24" s="9">
        <v>0</v>
      </c>
      <c r="AB24" s="9">
        <v>1</v>
      </c>
      <c r="AC24" s="9">
        <v>0</v>
      </c>
      <c r="AD24" s="9">
        <v>1</v>
      </c>
      <c r="AE24" s="9">
        <v>1</v>
      </c>
      <c r="AF24" s="9">
        <v>1</v>
      </c>
    </row>
    <row r="25" spans="1:32" ht="51" customHeight="1" x14ac:dyDescent="0.2">
      <c r="A25" s="134"/>
      <c r="B25" s="147"/>
      <c r="C25" s="20" t="s">
        <v>24</v>
      </c>
      <c r="D25" s="20" t="s">
        <v>151</v>
      </c>
      <c r="E25" s="40">
        <f t="shared" si="2"/>
        <v>0</v>
      </c>
      <c r="F25" s="40">
        <f t="shared" si="3"/>
        <v>1</v>
      </c>
      <c r="G25" s="40">
        <v>0</v>
      </c>
      <c r="H25" s="17" t="s">
        <v>34</v>
      </c>
      <c r="I25" s="17" t="s">
        <v>36</v>
      </c>
      <c r="J25" s="8" t="s">
        <v>25</v>
      </c>
      <c r="K25" s="6" t="s">
        <v>38</v>
      </c>
      <c r="L25" s="6" t="s">
        <v>52</v>
      </c>
      <c r="M25" s="6" t="s">
        <v>240</v>
      </c>
      <c r="N25" s="9">
        <v>1</v>
      </c>
      <c r="O25" s="15">
        <f t="shared" si="4"/>
        <v>4.0000000000000001E-3</v>
      </c>
      <c r="P25" s="12" t="str">
        <f t="shared" si="5"/>
        <v>1</v>
      </c>
      <c r="Q25" s="9">
        <v>2</v>
      </c>
      <c r="R25" s="9">
        <v>2</v>
      </c>
      <c r="S25" s="9">
        <f t="shared" si="0"/>
        <v>1.7999999999999998</v>
      </c>
      <c r="T25" s="12" t="str">
        <f t="shared" si="1"/>
        <v>BAJO</v>
      </c>
      <c r="U25" s="13" t="s">
        <v>91</v>
      </c>
      <c r="V25" s="9" t="s">
        <v>158</v>
      </c>
      <c r="W25" s="13" t="s">
        <v>82</v>
      </c>
      <c r="X25" s="9">
        <v>1</v>
      </c>
      <c r="Y25" s="9">
        <f t="shared" si="6"/>
        <v>1.7999999999999998</v>
      </c>
      <c r="Z25" s="18" t="str">
        <f t="shared" si="7"/>
        <v>ACEPTABLE</v>
      </c>
      <c r="AA25" s="9">
        <v>0</v>
      </c>
      <c r="AB25" s="9">
        <v>1</v>
      </c>
      <c r="AC25" s="9">
        <v>1</v>
      </c>
      <c r="AD25" s="9">
        <v>1</v>
      </c>
      <c r="AE25" s="9">
        <v>0</v>
      </c>
      <c r="AF25" s="9">
        <v>1</v>
      </c>
    </row>
    <row r="26" spans="1:32" ht="60.6" x14ac:dyDescent="0.2">
      <c r="A26" s="134"/>
      <c r="B26" s="147"/>
      <c r="C26" s="20" t="s">
        <v>24</v>
      </c>
      <c r="D26" s="20" t="s">
        <v>151</v>
      </c>
      <c r="E26" s="40">
        <f t="shared" si="2"/>
        <v>0</v>
      </c>
      <c r="F26" s="40">
        <f t="shared" si="3"/>
        <v>1</v>
      </c>
      <c r="G26" s="40">
        <v>0</v>
      </c>
      <c r="H26" s="17" t="s">
        <v>34</v>
      </c>
      <c r="I26" s="17" t="s">
        <v>36</v>
      </c>
      <c r="J26" s="8" t="s">
        <v>25</v>
      </c>
      <c r="K26" s="6" t="s">
        <v>40</v>
      </c>
      <c r="L26" s="6" t="s">
        <v>60</v>
      </c>
      <c r="M26" s="6" t="s">
        <v>226</v>
      </c>
      <c r="N26" s="9">
        <v>1</v>
      </c>
      <c r="O26" s="15">
        <f t="shared" si="4"/>
        <v>4.0000000000000001E-3</v>
      </c>
      <c r="P26" s="12" t="str">
        <f t="shared" si="5"/>
        <v>1</v>
      </c>
      <c r="Q26" s="9">
        <v>3</v>
      </c>
      <c r="R26" s="9">
        <v>3</v>
      </c>
      <c r="S26" s="9">
        <f t="shared" si="0"/>
        <v>2.5999999999999996</v>
      </c>
      <c r="T26" s="12" t="str">
        <f t="shared" si="1"/>
        <v>ALTO</v>
      </c>
      <c r="U26" s="13" t="s">
        <v>70</v>
      </c>
      <c r="V26" s="9" t="s">
        <v>158</v>
      </c>
      <c r="W26" s="13" t="s">
        <v>80</v>
      </c>
      <c r="X26" s="9">
        <v>1</v>
      </c>
      <c r="Y26" s="9">
        <f t="shared" si="6"/>
        <v>2.5999999999999996</v>
      </c>
      <c r="Z26" s="18" t="str">
        <f t="shared" si="7"/>
        <v>ACEPTABLE</v>
      </c>
      <c r="AA26" s="9">
        <v>1</v>
      </c>
      <c r="AB26" s="9">
        <v>1</v>
      </c>
      <c r="AC26" s="9">
        <v>0</v>
      </c>
      <c r="AD26" s="9">
        <v>0</v>
      </c>
      <c r="AE26" s="9">
        <v>1</v>
      </c>
      <c r="AF26" s="9">
        <v>1</v>
      </c>
    </row>
    <row r="27" spans="1:32" ht="51" customHeight="1" x14ac:dyDescent="0.2">
      <c r="A27" s="134"/>
      <c r="B27" s="147"/>
      <c r="C27" s="20" t="s">
        <v>24</v>
      </c>
      <c r="D27" s="20" t="s">
        <v>151</v>
      </c>
      <c r="E27" s="40">
        <f t="shared" si="2"/>
        <v>0</v>
      </c>
      <c r="F27" s="40">
        <f t="shared" si="3"/>
        <v>1</v>
      </c>
      <c r="G27" s="40">
        <v>0</v>
      </c>
      <c r="H27" s="17" t="s">
        <v>34</v>
      </c>
      <c r="I27" s="17" t="s">
        <v>36</v>
      </c>
      <c r="J27" s="8" t="s">
        <v>25</v>
      </c>
      <c r="K27" s="6" t="s">
        <v>37</v>
      </c>
      <c r="L27" s="6" t="s">
        <v>71</v>
      </c>
      <c r="M27" s="6" t="s">
        <v>226</v>
      </c>
      <c r="N27" s="9">
        <v>2</v>
      </c>
      <c r="O27" s="15">
        <f t="shared" si="4"/>
        <v>8.0000000000000002E-3</v>
      </c>
      <c r="P27" s="12" t="str">
        <f t="shared" si="5"/>
        <v>1</v>
      </c>
      <c r="Q27" s="9">
        <v>1</v>
      </c>
      <c r="R27" s="9">
        <v>1</v>
      </c>
      <c r="S27" s="9">
        <f t="shared" si="0"/>
        <v>1</v>
      </c>
      <c r="T27" s="12" t="str">
        <f t="shared" si="1"/>
        <v>BAJO</v>
      </c>
      <c r="U27" s="13" t="s">
        <v>91</v>
      </c>
      <c r="V27" s="9" t="s">
        <v>158</v>
      </c>
      <c r="W27" s="13" t="s">
        <v>85</v>
      </c>
      <c r="X27" s="9">
        <v>1</v>
      </c>
      <c r="Y27" s="9">
        <f t="shared" si="6"/>
        <v>1</v>
      </c>
      <c r="Z27" s="18" t="str">
        <f t="shared" si="7"/>
        <v>ACEPTABLE</v>
      </c>
      <c r="AA27" s="9">
        <v>0</v>
      </c>
      <c r="AB27" s="9">
        <v>0</v>
      </c>
      <c r="AC27" s="9">
        <v>0</v>
      </c>
      <c r="AD27" s="9">
        <v>0</v>
      </c>
      <c r="AE27" s="9">
        <v>1</v>
      </c>
      <c r="AF27" s="9">
        <v>1</v>
      </c>
    </row>
    <row r="28" spans="1:32" ht="51" customHeight="1" x14ac:dyDescent="0.2">
      <c r="A28" s="134"/>
      <c r="B28" s="147"/>
      <c r="C28" s="20" t="s">
        <v>24</v>
      </c>
      <c r="D28" s="20" t="s">
        <v>151</v>
      </c>
      <c r="E28" s="40">
        <f t="shared" si="2"/>
        <v>0</v>
      </c>
      <c r="F28" s="40">
        <f t="shared" si="3"/>
        <v>1</v>
      </c>
      <c r="G28" s="40">
        <v>0</v>
      </c>
      <c r="H28" s="17" t="s">
        <v>34</v>
      </c>
      <c r="I28" s="17" t="s">
        <v>36</v>
      </c>
      <c r="J28" s="8" t="s">
        <v>25</v>
      </c>
      <c r="K28" s="6" t="s">
        <v>37</v>
      </c>
      <c r="L28" s="6" t="s">
        <v>72</v>
      </c>
      <c r="M28" s="6" t="s">
        <v>226</v>
      </c>
      <c r="N28" s="9">
        <v>3</v>
      </c>
      <c r="O28" s="15">
        <f t="shared" si="4"/>
        <v>1.2E-2</v>
      </c>
      <c r="P28" s="12" t="str">
        <f t="shared" si="5"/>
        <v>1</v>
      </c>
      <c r="Q28" s="9">
        <v>1</v>
      </c>
      <c r="R28" s="9">
        <v>1</v>
      </c>
      <c r="S28" s="9">
        <f t="shared" si="0"/>
        <v>1</v>
      </c>
      <c r="T28" s="12" t="str">
        <f t="shared" si="1"/>
        <v>BAJO</v>
      </c>
      <c r="U28" s="13" t="s">
        <v>91</v>
      </c>
      <c r="V28" s="9" t="s">
        <v>158</v>
      </c>
      <c r="W28" s="13" t="s">
        <v>85</v>
      </c>
      <c r="X28" s="9">
        <v>1</v>
      </c>
      <c r="Y28" s="9">
        <f t="shared" si="6"/>
        <v>1</v>
      </c>
      <c r="Z28" s="18" t="str">
        <f t="shared" si="7"/>
        <v>ACEPTABLE</v>
      </c>
      <c r="AA28" s="9">
        <v>0</v>
      </c>
      <c r="AB28" s="9">
        <v>0</v>
      </c>
      <c r="AC28" s="9">
        <v>1</v>
      </c>
      <c r="AD28" s="9">
        <v>1</v>
      </c>
      <c r="AE28" s="9">
        <v>0</v>
      </c>
      <c r="AF28" s="9">
        <v>1</v>
      </c>
    </row>
    <row r="29" spans="1:32" ht="71.400000000000006" customHeight="1" x14ac:dyDescent="0.2">
      <c r="A29" s="134"/>
      <c r="B29" s="147"/>
      <c r="C29" s="20" t="s">
        <v>24</v>
      </c>
      <c r="D29" s="20" t="s">
        <v>151</v>
      </c>
      <c r="E29" s="40">
        <f t="shared" si="2"/>
        <v>0</v>
      </c>
      <c r="F29" s="40">
        <f t="shared" si="3"/>
        <v>1</v>
      </c>
      <c r="G29" s="40">
        <v>0</v>
      </c>
      <c r="H29" s="17" t="s">
        <v>34</v>
      </c>
      <c r="I29" s="17" t="s">
        <v>36</v>
      </c>
      <c r="J29" s="8" t="s">
        <v>25</v>
      </c>
      <c r="K29" s="6" t="s">
        <v>38</v>
      </c>
      <c r="L29" s="6" t="s">
        <v>73</v>
      </c>
      <c r="M29" s="6" t="s">
        <v>226</v>
      </c>
      <c r="N29" s="9">
        <v>1</v>
      </c>
      <c r="O29" s="15">
        <f t="shared" si="4"/>
        <v>4.0000000000000001E-3</v>
      </c>
      <c r="P29" s="12" t="str">
        <f t="shared" si="5"/>
        <v>1</v>
      </c>
      <c r="Q29" s="9">
        <v>1</v>
      </c>
      <c r="R29" s="9">
        <v>1</v>
      </c>
      <c r="S29" s="9">
        <f t="shared" si="0"/>
        <v>1</v>
      </c>
      <c r="T29" s="12" t="str">
        <f t="shared" si="1"/>
        <v>BAJO</v>
      </c>
      <c r="U29" s="13" t="s">
        <v>92</v>
      </c>
      <c r="V29" s="9" t="s">
        <v>158</v>
      </c>
      <c r="W29" s="13" t="s">
        <v>85</v>
      </c>
      <c r="X29" s="9">
        <v>1</v>
      </c>
      <c r="Y29" s="9">
        <f t="shared" si="6"/>
        <v>1</v>
      </c>
      <c r="Z29" s="18" t="str">
        <f t="shared" si="7"/>
        <v>ACEPTABLE</v>
      </c>
      <c r="AA29" s="9">
        <v>0</v>
      </c>
      <c r="AB29" s="9">
        <v>0</v>
      </c>
      <c r="AC29" s="9">
        <v>0</v>
      </c>
      <c r="AD29" s="9">
        <v>1</v>
      </c>
      <c r="AE29" s="9">
        <v>1</v>
      </c>
      <c r="AF29" s="9">
        <v>1</v>
      </c>
    </row>
    <row r="30" spans="1:32" ht="61.2" x14ac:dyDescent="0.2">
      <c r="A30" s="134"/>
      <c r="B30" s="147"/>
      <c r="C30" s="20" t="s">
        <v>24</v>
      </c>
      <c r="D30" s="20" t="s">
        <v>151</v>
      </c>
      <c r="E30" s="40">
        <f t="shared" si="2"/>
        <v>1</v>
      </c>
      <c r="F30" s="40">
        <f t="shared" si="3"/>
        <v>0</v>
      </c>
      <c r="G30" s="40">
        <v>0</v>
      </c>
      <c r="H30" s="17" t="s">
        <v>31</v>
      </c>
      <c r="I30" s="17" t="s">
        <v>42</v>
      </c>
      <c r="J30" s="8" t="s">
        <v>25</v>
      </c>
      <c r="K30" s="6" t="s">
        <v>35</v>
      </c>
      <c r="L30" s="6" t="s">
        <v>35</v>
      </c>
      <c r="M30" s="6" t="s">
        <v>239</v>
      </c>
      <c r="N30" s="9">
        <v>250</v>
      </c>
      <c r="O30" s="15">
        <f t="shared" ref="O30:O35" si="8">+N30/250</f>
        <v>1</v>
      </c>
      <c r="P30" s="12" t="str">
        <f t="shared" ref="P30:P35" si="9">IF(O30&lt;=0.15,"1",IF(AND(O30&gt;0.15,O30&lt;0.3),"2",IF(AND(O30&gt;=0.3),"3")))</f>
        <v>3</v>
      </c>
      <c r="Q30" s="9">
        <v>2</v>
      </c>
      <c r="R30" s="9">
        <v>1</v>
      </c>
      <c r="S30" s="9">
        <f>+(P30*0.2)+(Q30*0.5)+(R30*0.3)</f>
        <v>1.9000000000000001</v>
      </c>
      <c r="T30" s="12" t="str">
        <f>IF(S30&lt;=2,"BAJO",IF(AND(S30&gt;2,S30&lt;2.5),"MEDIO",IF(AND(S30&gt;=2.5),"ALTO")))</f>
        <v>BAJO</v>
      </c>
      <c r="U30" s="13" t="s">
        <v>53</v>
      </c>
      <c r="V30" s="9" t="s">
        <v>158</v>
      </c>
      <c r="W30" s="13" t="s">
        <v>54</v>
      </c>
      <c r="X30" s="9">
        <v>1</v>
      </c>
      <c r="Y30" s="9">
        <f>+X30*S30</f>
        <v>1.9000000000000001</v>
      </c>
      <c r="Z30" s="18" t="str">
        <f>IF(Y30&lt;=3,"ACEPTABLE",IF(AND(Y30&gt;3,Y30&lt;6),"MODERADO",IF(AND(Y30&gt;=6),"SIGNIFICATIVO")))</f>
        <v>ACEPTABLE</v>
      </c>
      <c r="AA30" s="9">
        <v>0</v>
      </c>
      <c r="AB30" s="9">
        <v>1</v>
      </c>
      <c r="AC30" s="9">
        <v>0</v>
      </c>
      <c r="AD30" s="9">
        <v>0</v>
      </c>
      <c r="AE30" s="9">
        <v>1</v>
      </c>
      <c r="AF30" s="9">
        <v>1</v>
      </c>
    </row>
    <row r="31" spans="1:32" ht="60.6" x14ac:dyDescent="0.2">
      <c r="A31" s="134"/>
      <c r="B31" s="147"/>
      <c r="C31" s="20" t="s">
        <v>24</v>
      </c>
      <c r="D31" s="20" t="s">
        <v>151</v>
      </c>
      <c r="E31" s="40">
        <f t="shared" si="2"/>
        <v>1</v>
      </c>
      <c r="F31" s="40">
        <f t="shared" si="3"/>
        <v>0</v>
      </c>
      <c r="G31" s="40">
        <v>0</v>
      </c>
      <c r="H31" s="17" t="s">
        <v>31</v>
      </c>
      <c r="I31" s="17" t="s">
        <v>41</v>
      </c>
      <c r="J31" s="8" t="s">
        <v>25</v>
      </c>
      <c r="K31" s="6" t="s">
        <v>129</v>
      </c>
      <c r="L31" s="6" t="s">
        <v>106</v>
      </c>
      <c r="M31" s="6" t="s">
        <v>226</v>
      </c>
      <c r="N31" s="9">
        <v>250</v>
      </c>
      <c r="O31" s="15">
        <f t="shared" si="8"/>
        <v>1</v>
      </c>
      <c r="P31" s="12" t="str">
        <f t="shared" si="9"/>
        <v>3</v>
      </c>
      <c r="Q31" s="9">
        <v>1</v>
      </c>
      <c r="R31" s="9">
        <v>1</v>
      </c>
      <c r="S31" s="9">
        <f>+(P31*0.2)+(Q31*0.5)+(R31*0.3)</f>
        <v>1.4000000000000001</v>
      </c>
      <c r="T31" s="12" t="str">
        <f>IF(S31&lt;=2,"BAJO",IF(AND(S31&gt;2,S31&lt;2.5),"MEDIO",IF(AND(S31&gt;=2.5),"ALTO")))</f>
        <v>BAJO</v>
      </c>
      <c r="U31" s="13" t="s">
        <v>100</v>
      </c>
      <c r="V31" s="9" t="s">
        <v>158</v>
      </c>
      <c r="W31" s="13" t="s">
        <v>97</v>
      </c>
      <c r="X31" s="9">
        <v>2</v>
      </c>
      <c r="Y31" s="9">
        <f>+X31*S31</f>
        <v>2.8000000000000003</v>
      </c>
      <c r="Z31" s="18" t="str">
        <f>IF(Y31&lt;=3,"ACEPTABLE",IF(AND(Y31&gt;3,Y31&lt;6),"MODERADO",IF(AND(Y31&gt;=6),"SIGNIFICATIVO")))</f>
        <v>ACEPTABLE</v>
      </c>
      <c r="AA31" s="9">
        <v>0</v>
      </c>
      <c r="AB31" s="9">
        <v>1</v>
      </c>
      <c r="AC31" s="9">
        <v>1</v>
      </c>
      <c r="AD31" s="9">
        <v>1</v>
      </c>
      <c r="AE31" s="9">
        <v>1</v>
      </c>
      <c r="AF31" s="9">
        <v>1</v>
      </c>
    </row>
    <row r="32" spans="1:32" ht="61.2" x14ac:dyDescent="0.2">
      <c r="A32" s="134"/>
      <c r="B32" s="147"/>
      <c r="C32" s="20" t="s">
        <v>24</v>
      </c>
      <c r="D32" s="20" t="s">
        <v>151</v>
      </c>
      <c r="E32" s="40">
        <f t="shared" si="2"/>
        <v>1</v>
      </c>
      <c r="F32" s="40">
        <f t="shared" si="3"/>
        <v>0</v>
      </c>
      <c r="G32" s="40">
        <v>0</v>
      </c>
      <c r="H32" s="17" t="s">
        <v>61</v>
      </c>
      <c r="I32" s="17" t="s">
        <v>62</v>
      </c>
      <c r="J32" s="8" t="s">
        <v>25</v>
      </c>
      <c r="K32" s="6" t="s">
        <v>129</v>
      </c>
      <c r="L32" s="6" t="s">
        <v>106</v>
      </c>
      <c r="M32" s="6" t="s">
        <v>226</v>
      </c>
      <c r="N32" s="9">
        <v>250</v>
      </c>
      <c r="O32" s="15">
        <f t="shared" si="8"/>
        <v>1</v>
      </c>
      <c r="P32" s="12" t="str">
        <f t="shared" si="9"/>
        <v>3</v>
      </c>
      <c r="Q32" s="9">
        <v>2</v>
      </c>
      <c r="R32" s="9">
        <v>1</v>
      </c>
      <c r="S32" s="9">
        <f>+(P32*0.2)+(Q32*0.5)+(R32*0.3)</f>
        <v>1.9000000000000001</v>
      </c>
      <c r="T32" s="12" t="str">
        <f>IF(S32&lt;=2,"BAJO",IF(AND(S32&gt;2,S32&lt;2.5),"MEDIO",IF(AND(S32&gt;=2.5),"ALTO")))</f>
        <v>BAJO</v>
      </c>
      <c r="U32" s="13" t="s">
        <v>101</v>
      </c>
      <c r="V32" s="9" t="s">
        <v>158</v>
      </c>
      <c r="W32" s="13" t="s">
        <v>79</v>
      </c>
      <c r="X32" s="9">
        <v>1</v>
      </c>
      <c r="Y32" s="9">
        <f>+X32*S32</f>
        <v>1.9000000000000001</v>
      </c>
      <c r="Z32" s="18" t="str">
        <f>IF(Y32&lt;=3,"ACEPTABLE",IF(AND(Y32&gt;3,Y32&lt;6),"MODERADO",IF(AND(Y32&gt;=6),"SIGNIFICATIVO")))</f>
        <v>ACEPTABLE</v>
      </c>
      <c r="AA32" s="9">
        <v>0</v>
      </c>
      <c r="AB32" s="9">
        <v>1</v>
      </c>
      <c r="AC32" s="9">
        <v>0</v>
      </c>
      <c r="AD32" s="9">
        <v>0</v>
      </c>
      <c r="AE32" s="9">
        <v>1</v>
      </c>
      <c r="AF32" s="9">
        <v>1</v>
      </c>
    </row>
    <row r="33" spans="1:32" ht="60.6" x14ac:dyDescent="0.2">
      <c r="A33" s="134"/>
      <c r="B33" s="147"/>
      <c r="C33" s="20" t="s">
        <v>24</v>
      </c>
      <c r="D33" s="20" t="s">
        <v>151</v>
      </c>
      <c r="E33" s="40">
        <f t="shared" si="2"/>
        <v>1</v>
      </c>
      <c r="F33" s="40">
        <f t="shared" si="3"/>
        <v>0</v>
      </c>
      <c r="G33" s="40">
        <v>0</v>
      </c>
      <c r="H33" s="17" t="s">
        <v>61</v>
      </c>
      <c r="I33" s="17" t="s">
        <v>88</v>
      </c>
      <c r="J33" s="8" t="s">
        <v>25</v>
      </c>
      <c r="K33" s="6" t="s">
        <v>64</v>
      </c>
      <c r="L33" s="6" t="s">
        <v>65</v>
      </c>
      <c r="M33" s="6" t="s">
        <v>226</v>
      </c>
      <c r="N33" s="9">
        <v>250</v>
      </c>
      <c r="O33" s="15">
        <f t="shared" si="8"/>
        <v>1</v>
      </c>
      <c r="P33" s="12" t="str">
        <f t="shared" si="9"/>
        <v>3</v>
      </c>
      <c r="Q33" s="9">
        <v>1</v>
      </c>
      <c r="R33" s="9">
        <v>1</v>
      </c>
      <c r="S33" s="9">
        <f>+(P33*0.2)+(Q33*0.5)+(R33*0.3)</f>
        <v>1.4000000000000001</v>
      </c>
      <c r="T33" s="12" t="str">
        <f>IF(S33&lt;=2,"BAJO",IF(AND(S33&gt;2,S33&lt;2.5),"MEDIO",IF(AND(S33&gt;=2.5),"ALTO")))</f>
        <v>BAJO</v>
      </c>
      <c r="U33" s="13" t="s">
        <v>89</v>
      </c>
      <c r="V33" s="9" t="s">
        <v>158</v>
      </c>
      <c r="W33" s="13" t="s">
        <v>84</v>
      </c>
      <c r="X33" s="9">
        <v>1</v>
      </c>
      <c r="Y33" s="9">
        <f>+X33*S33</f>
        <v>1.4000000000000001</v>
      </c>
      <c r="Z33" s="18" t="str">
        <f>IF(Y33&lt;=2,"ACEPTABLE",IF(AND(Y33&gt;2,Y33&lt;6),"MODERADO",IF(AND(Y33&gt;=6),"SIGNIFICATIVO")))</f>
        <v>ACEPTABLE</v>
      </c>
      <c r="AA33" s="9">
        <v>0</v>
      </c>
      <c r="AB33" s="9">
        <v>1</v>
      </c>
      <c r="AC33" s="9">
        <v>0</v>
      </c>
      <c r="AD33" s="9">
        <v>0</v>
      </c>
      <c r="AE33" s="9">
        <v>0</v>
      </c>
      <c r="AF33" s="9">
        <v>1</v>
      </c>
    </row>
    <row r="34" spans="1:32" ht="60.6" x14ac:dyDescent="0.2">
      <c r="A34" s="134"/>
      <c r="B34" s="147"/>
      <c r="C34" s="20" t="s">
        <v>0</v>
      </c>
      <c r="D34" s="20" t="s">
        <v>249</v>
      </c>
      <c r="E34" s="40">
        <f t="shared" si="2"/>
        <v>0</v>
      </c>
      <c r="F34" s="40">
        <f t="shared" si="3"/>
        <v>1</v>
      </c>
      <c r="G34" s="40">
        <v>0</v>
      </c>
      <c r="H34" s="17" t="s">
        <v>248</v>
      </c>
      <c r="I34" s="17" t="s">
        <v>250</v>
      </c>
      <c r="J34" s="8" t="s">
        <v>25</v>
      </c>
      <c r="K34" s="6" t="s">
        <v>246</v>
      </c>
      <c r="L34" s="6" t="s">
        <v>250</v>
      </c>
      <c r="M34" s="6" t="s">
        <v>236</v>
      </c>
      <c r="N34" s="9">
        <v>5</v>
      </c>
      <c r="O34" s="15">
        <f t="shared" si="8"/>
        <v>0.02</v>
      </c>
      <c r="P34" s="12" t="str">
        <f t="shared" si="9"/>
        <v>1</v>
      </c>
      <c r="Q34" s="9">
        <v>2</v>
      </c>
      <c r="R34" s="9">
        <v>3</v>
      </c>
      <c r="S34" s="9">
        <f t="shared" ref="S34:S38" si="10">+(P34*0.2)+(Q34*0.5)+(R34*0.3)</f>
        <v>2.0999999999999996</v>
      </c>
      <c r="T34" s="12" t="str">
        <f t="shared" ref="T34:T38" si="11">IF(S34&lt;=2,"BAJO",IF(AND(S34&gt;2,S34&lt;2.5),"MEDIO",IF(AND(S34&gt;=2.5),"ALTO")))</f>
        <v>MEDIO</v>
      </c>
      <c r="U34" s="13" t="s">
        <v>68</v>
      </c>
      <c r="V34" s="9" t="s">
        <v>158</v>
      </c>
      <c r="W34" s="13" t="s">
        <v>84</v>
      </c>
      <c r="X34" s="9">
        <v>1</v>
      </c>
      <c r="Y34" s="9">
        <f t="shared" ref="Y34:Y38" si="12">+X34*S34</f>
        <v>2.0999999999999996</v>
      </c>
      <c r="Z34" s="18" t="str">
        <f t="shared" ref="Z34:Z38" si="13">IF(Y34&lt;=3,"ACEPTABLE",IF(AND(Y34&gt;3,Y34&lt;6),"MODERADO",IF(AND(Y34&gt;=6),"SIGNIFICATIVO")))</f>
        <v>ACEPTABLE</v>
      </c>
      <c r="AA34" s="9">
        <v>0</v>
      </c>
      <c r="AB34" s="9">
        <v>1</v>
      </c>
      <c r="AC34" s="9">
        <v>0</v>
      </c>
      <c r="AD34" s="9">
        <v>0</v>
      </c>
      <c r="AE34" s="9">
        <v>0</v>
      </c>
      <c r="AF34" s="9">
        <v>0</v>
      </c>
    </row>
    <row r="35" spans="1:32" ht="60.6" x14ac:dyDescent="0.2">
      <c r="A35" s="134"/>
      <c r="B35" s="147"/>
      <c r="C35" s="20" t="s">
        <v>0</v>
      </c>
      <c r="D35" s="20" t="s">
        <v>249</v>
      </c>
      <c r="E35" s="40">
        <f t="shared" si="2"/>
        <v>0</v>
      </c>
      <c r="F35" s="40">
        <f t="shared" si="3"/>
        <v>1</v>
      </c>
      <c r="G35" s="40">
        <v>0</v>
      </c>
      <c r="H35" s="17" t="s">
        <v>251</v>
      </c>
      <c r="I35" s="17" t="s">
        <v>250</v>
      </c>
      <c r="J35" s="8" t="s">
        <v>25</v>
      </c>
      <c r="K35" s="6" t="s">
        <v>246</v>
      </c>
      <c r="L35" s="6" t="s">
        <v>250</v>
      </c>
      <c r="M35" s="6" t="s">
        <v>236</v>
      </c>
      <c r="N35" s="9">
        <v>104</v>
      </c>
      <c r="O35" s="15">
        <f t="shared" si="8"/>
        <v>0.41599999999999998</v>
      </c>
      <c r="P35" s="12" t="str">
        <f t="shared" si="9"/>
        <v>3</v>
      </c>
      <c r="Q35" s="9">
        <v>2</v>
      </c>
      <c r="R35" s="9">
        <v>2</v>
      </c>
      <c r="S35" s="9">
        <f t="shared" si="10"/>
        <v>2.2000000000000002</v>
      </c>
      <c r="T35" s="12" t="str">
        <f t="shared" si="11"/>
        <v>MEDIO</v>
      </c>
      <c r="U35" s="13" t="s">
        <v>68</v>
      </c>
      <c r="V35" s="9" t="s">
        <v>158</v>
      </c>
      <c r="W35" s="13" t="s">
        <v>84</v>
      </c>
      <c r="X35" s="9">
        <v>1</v>
      </c>
      <c r="Y35" s="9">
        <f t="shared" si="12"/>
        <v>2.2000000000000002</v>
      </c>
      <c r="Z35" s="18" t="str">
        <f t="shared" si="13"/>
        <v>ACEPTABLE</v>
      </c>
      <c r="AA35" s="9">
        <v>0</v>
      </c>
      <c r="AB35" s="9">
        <v>1</v>
      </c>
      <c r="AC35" s="9">
        <v>0</v>
      </c>
      <c r="AD35" s="9">
        <v>0</v>
      </c>
      <c r="AE35" s="9">
        <v>0</v>
      </c>
      <c r="AF35" s="9">
        <v>0</v>
      </c>
    </row>
    <row r="36" spans="1:32" ht="61.2" x14ac:dyDescent="0.2">
      <c r="A36" s="134"/>
      <c r="B36" s="147"/>
      <c r="C36" s="20" t="s">
        <v>0</v>
      </c>
      <c r="D36" s="20" t="s">
        <v>249</v>
      </c>
      <c r="E36" s="40">
        <f t="shared" si="2"/>
        <v>0</v>
      </c>
      <c r="F36" s="40">
        <f t="shared" si="3"/>
        <v>1</v>
      </c>
      <c r="G36" s="40">
        <v>0</v>
      </c>
      <c r="H36" s="17" t="s">
        <v>252</v>
      </c>
      <c r="I36" s="17" t="s">
        <v>247</v>
      </c>
      <c r="J36" s="8" t="s">
        <v>25</v>
      </c>
      <c r="K36" s="6" t="s">
        <v>263</v>
      </c>
      <c r="L36" s="6" t="s">
        <v>271</v>
      </c>
      <c r="M36" s="6" t="s">
        <v>236</v>
      </c>
      <c r="N36" s="9">
        <v>1</v>
      </c>
      <c r="O36" s="15">
        <f t="shared" ref="O36:O38" si="14">+N36/250</f>
        <v>4.0000000000000001E-3</v>
      </c>
      <c r="P36" s="12" t="str">
        <f t="shared" ref="P36:P38" si="15">IF(O36&lt;=0.15,"1",IF(AND(O36&gt;0.15,O36&lt;0.3),"2",IF(AND(O36&gt;=0.3),"3")))</f>
        <v>1</v>
      </c>
      <c r="Q36" s="9">
        <v>2</v>
      </c>
      <c r="R36" s="9">
        <v>2</v>
      </c>
      <c r="S36" s="9">
        <f t="shared" si="10"/>
        <v>1.7999999999999998</v>
      </c>
      <c r="T36" s="12" t="str">
        <f t="shared" si="11"/>
        <v>BAJO</v>
      </c>
      <c r="U36" s="13" t="s">
        <v>68</v>
      </c>
      <c r="V36" s="9" t="s">
        <v>158</v>
      </c>
      <c r="W36" s="13" t="s">
        <v>84</v>
      </c>
      <c r="X36" s="9">
        <v>1</v>
      </c>
      <c r="Y36" s="9">
        <f t="shared" si="12"/>
        <v>1.7999999999999998</v>
      </c>
      <c r="Z36" s="18" t="str">
        <f t="shared" si="13"/>
        <v>ACEPTABLE</v>
      </c>
      <c r="AA36" s="9">
        <v>0</v>
      </c>
      <c r="AB36" s="9">
        <v>1</v>
      </c>
      <c r="AC36" s="9">
        <v>0</v>
      </c>
      <c r="AD36" s="9">
        <v>0</v>
      </c>
      <c r="AE36" s="9">
        <v>0</v>
      </c>
      <c r="AF36" s="9">
        <v>0</v>
      </c>
    </row>
    <row r="37" spans="1:32" ht="60.6" x14ac:dyDescent="0.2">
      <c r="A37" s="134"/>
      <c r="B37" s="147"/>
      <c r="C37" s="20" t="s">
        <v>0</v>
      </c>
      <c r="D37" s="20" t="s">
        <v>249</v>
      </c>
      <c r="E37" s="40">
        <f t="shared" si="2"/>
        <v>1</v>
      </c>
      <c r="F37" s="40">
        <f t="shared" si="3"/>
        <v>0</v>
      </c>
      <c r="G37" s="40">
        <v>0</v>
      </c>
      <c r="H37" s="17" t="s">
        <v>256</v>
      </c>
      <c r="I37" s="17" t="s">
        <v>247</v>
      </c>
      <c r="J37" s="8" t="s">
        <v>25</v>
      </c>
      <c r="K37" s="6" t="s">
        <v>267</v>
      </c>
      <c r="L37" s="6" t="s">
        <v>271</v>
      </c>
      <c r="M37" s="6" t="s">
        <v>236</v>
      </c>
      <c r="N37" s="9">
        <v>250</v>
      </c>
      <c r="O37" s="15">
        <f t="shared" si="14"/>
        <v>1</v>
      </c>
      <c r="P37" s="12" t="str">
        <f t="shared" si="15"/>
        <v>3</v>
      </c>
      <c r="Q37" s="9">
        <v>2</v>
      </c>
      <c r="R37" s="9">
        <v>2</v>
      </c>
      <c r="S37" s="9">
        <f t="shared" si="10"/>
        <v>2.2000000000000002</v>
      </c>
      <c r="T37" s="12" t="str">
        <f t="shared" si="11"/>
        <v>MEDIO</v>
      </c>
      <c r="U37" s="13" t="s">
        <v>68</v>
      </c>
      <c r="V37" s="9" t="s">
        <v>158</v>
      </c>
      <c r="W37" s="13" t="s">
        <v>84</v>
      </c>
      <c r="X37" s="9">
        <v>1</v>
      </c>
      <c r="Y37" s="9">
        <f t="shared" si="12"/>
        <v>2.2000000000000002</v>
      </c>
      <c r="Z37" s="18" t="str">
        <f t="shared" si="13"/>
        <v>ACEPTABLE</v>
      </c>
      <c r="AA37" s="9">
        <v>0</v>
      </c>
      <c r="AB37" s="9">
        <v>1</v>
      </c>
      <c r="AC37" s="9">
        <v>0</v>
      </c>
      <c r="AD37" s="9">
        <v>0</v>
      </c>
      <c r="AE37" s="9">
        <v>0</v>
      </c>
      <c r="AF37" s="9">
        <v>0</v>
      </c>
    </row>
    <row r="38" spans="1:32" ht="61.2" customHeight="1" x14ac:dyDescent="0.2">
      <c r="A38" s="134"/>
      <c r="B38" s="147"/>
      <c r="C38" s="20" t="s">
        <v>0</v>
      </c>
      <c r="D38" s="20" t="s">
        <v>249</v>
      </c>
      <c r="E38" s="40">
        <f t="shared" si="2"/>
        <v>0</v>
      </c>
      <c r="F38" s="40">
        <f t="shared" si="3"/>
        <v>1</v>
      </c>
      <c r="G38" s="40">
        <v>0</v>
      </c>
      <c r="H38" s="17" t="s">
        <v>258</v>
      </c>
      <c r="I38" s="17" t="s">
        <v>261</v>
      </c>
      <c r="J38" s="8" t="s">
        <v>25</v>
      </c>
      <c r="K38" s="6" t="s">
        <v>269</v>
      </c>
      <c r="L38" s="6" t="s">
        <v>271</v>
      </c>
      <c r="M38" s="6" t="s">
        <v>236</v>
      </c>
      <c r="N38" s="9">
        <v>1</v>
      </c>
      <c r="O38" s="15">
        <f t="shared" si="14"/>
        <v>4.0000000000000001E-3</v>
      </c>
      <c r="P38" s="12" t="str">
        <f t="shared" si="15"/>
        <v>1</v>
      </c>
      <c r="Q38" s="9">
        <v>2</v>
      </c>
      <c r="R38" s="9">
        <v>2</v>
      </c>
      <c r="S38" s="9">
        <f t="shared" si="10"/>
        <v>1.7999999999999998</v>
      </c>
      <c r="T38" s="12" t="str">
        <f t="shared" si="11"/>
        <v>BAJO</v>
      </c>
      <c r="U38" s="13" t="s">
        <v>68</v>
      </c>
      <c r="V38" s="9" t="s">
        <v>158</v>
      </c>
      <c r="W38" s="13" t="s">
        <v>84</v>
      </c>
      <c r="X38" s="9">
        <v>1</v>
      </c>
      <c r="Y38" s="9">
        <f t="shared" si="12"/>
        <v>1.7999999999999998</v>
      </c>
      <c r="Z38" s="18" t="str">
        <f t="shared" si="13"/>
        <v>ACEPTABLE</v>
      </c>
      <c r="AA38" s="9">
        <v>0</v>
      </c>
      <c r="AB38" s="9">
        <v>1</v>
      </c>
      <c r="AC38" s="9">
        <v>0</v>
      </c>
      <c r="AD38" s="9">
        <v>0</v>
      </c>
      <c r="AE38" s="9">
        <v>0</v>
      </c>
      <c r="AF38" s="9">
        <v>0</v>
      </c>
    </row>
  </sheetData>
  <mergeCells count="48">
    <mergeCell ref="A1:A3"/>
    <mergeCell ref="B1:Z1"/>
    <mergeCell ref="AA1:AC1"/>
    <mergeCell ref="AD1:AF1"/>
    <mergeCell ref="B2:Z3"/>
    <mergeCell ref="AA2:AC2"/>
    <mergeCell ref="AD2:AF2"/>
    <mergeCell ref="AA3:AC3"/>
    <mergeCell ref="AD3:AF3"/>
    <mergeCell ref="A5:G5"/>
    <mergeCell ref="H5:T5"/>
    <mergeCell ref="U5:Z5"/>
    <mergeCell ref="AA5:AF6"/>
    <mergeCell ref="A6:A8"/>
    <mergeCell ref="B6:B8"/>
    <mergeCell ref="C6:C8"/>
    <mergeCell ref="D6:D8"/>
    <mergeCell ref="E6:G6"/>
    <mergeCell ref="H6:I6"/>
    <mergeCell ref="N6:T6"/>
    <mergeCell ref="U6:Y6"/>
    <mergeCell ref="Z6:Z8"/>
    <mergeCell ref="E7:E8"/>
    <mergeCell ref="F7:F8"/>
    <mergeCell ref="G7:G8"/>
    <mergeCell ref="H7:H8"/>
    <mergeCell ref="I7:I8"/>
    <mergeCell ref="J7:K7"/>
    <mergeCell ref="J6:M6"/>
    <mergeCell ref="A10:A38"/>
    <mergeCell ref="B10:B38"/>
    <mergeCell ref="U7:V7"/>
    <mergeCell ref="W7:W8"/>
    <mergeCell ref="X7:X8"/>
    <mergeCell ref="L7:L8"/>
    <mergeCell ref="N7:P7"/>
    <mergeCell ref="Q7:Q8"/>
    <mergeCell ref="R7:R8"/>
    <mergeCell ref="M7:M8"/>
    <mergeCell ref="S7:S8"/>
    <mergeCell ref="T7:T8"/>
    <mergeCell ref="Y7:Y8"/>
    <mergeCell ref="AC7:AC8"/>
    <mergeCell ref="AD7:AD8"/>
    <mergeCell ref="AE7:AE8"/>
    <mergeCell ref="AF7:AF8"/>
    <mergeCell ref="AA7:AA8"/>
    <mergeCell ref="AB7:AB8"/>
  </mergeCells>
  <conditionalFormatting sqref="T10:T38">
    <cfRule type="cellIs" dxfId="19" priority="8" stopIfTrue="1" operator="equal">
      <formula>"ALTO"</formula>
    </cfRule>
    <cfRule type="cellIs" dxfId="18" priority="9" stopIfTrue="1" operator="equal">
      <formula>"MEDIO"</formula>
    </cfRule>
    <cfRule type="cellIs" dxfId="17" priority="10" stopIfTrue="1" operator="equal">
      <formula>"BAJO"</formula>
    </cfRule>
  </conditionalFormatting>
  <conditionalFormatting sqref="P10:P38">
    <cfRule type="cellIs" dxfId="16" priority="4" operator="greaterThan">
      <formula>0</formula>
    </cfRule>
    <cfRule type="cellIs" dxfId="15" priority="5" stopIfTrue="1" operator="equal">
      <formula>"ALTO"</formula>
    </cfRule>
    <cfRule type="cellIs" dxfId="14" priority="6" stopIfTrue="1" operator="equal">
      <formula>"MEDIO"</formula>
    </cfRule>
    <cfRule type="cellIs" dxfId="13" priority="7" stopIfTrue="1" operator="equal">
      <formula>"BAJO"</formula>
    </cfRule>
  </conditionalFormatting>
  <conditionalFormatting sqref="Z10:Z38">
    <cfRule type="cellIs" dxfId="12" priority="1" stopIfTrue="1" operator="equal">
      <formula>"SIGNIFICATIVO"</formula>
    </cfRule>
    <cfRule type="cellIs" dxfId="11" priority="2" stopIfTrue="1" operator="equal">
      <formula>"MODERADO"</formula>
    </cfRule>
    <cfRule type="cellIs" dxfId="10" priority="3" stopIfTrue="1" operator="equal">
      <formula>"ACEPTABLE"</formula>
    </cfRule>
  </conditionalFormatting>
  <pageMargins left="0.7" right="0.7" top="0.75" bottom="0.75" header="0.3" footer="0.3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ECV!$B$4:$B$8</xm:f>
          </x14:formula1>
          <xm:sqref>M1:M1048576</xm:sqref>
        </x14:dataValidation>
      </x14:dataValidations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2"/>
  <dimension ref="A1:AF37"/>
  <sheetViews>
    <sheetView topLeftCell="A32" workbookViewId="0">
      <selection activeCell="H9" sqref="H9:H37"/>
    </sheetView>
  </sheetViews>
  <sheetFormatPr baseColWidth="10" defaultColWidth="11.44140625" defaultRowHeight="10.199999999999999" x14ac:dyDescent="0.2"/>
  <cols>
    <col min="1" max="1" width="24.88671875" style="1" customWidth="1"/>
    <col min="2" max="2" width="14.6640625" style="1" customWidth="1"/>
    <col min="3" max="3" width="16.33203125" style="1" bestFit="1" customWidth="1"/>
    <col min="4" max="4" width="24" style="1" customWidth="1"/>
    <col min="5" max="7" width="6.6640625" style="2" customWidth="1"/>
    <col min="8" max="8" width="22.33203125" style="1" customWidth="1"/>
    <col min="9" max="9" width="31.88671875" style="1" customWidth="1"/>
    <col min="10" max="10" width="16.109375" style="1" customWidth="1"/>
    <col min="11" max="11" width="24.6640625" style="1" customWidth="1"/>
    <col min="12" max="13" width="16.33203125" style="1" customWidth="1"/>
    <col min="14" max="16" width="13.6640625" style="1" customWidth="1"/>
    <col min="17" max="18" width="20" style="1" customWidth="1"/>
    <col min="19" max="19" width="21.109375" style="1" customWidth="1"/>
    <col min="20" max="20" width="15.6640625" style="1" customWidth="1"/>
    <col min="21" max="21" width="19.44140625" style="1" customWidth="1"/>
    <col min="22" max="22" width="16.6640625" style="1" customWidth="1"/>
    <col min="23" max="23" width="19" style="1" customWidth="1"/>
    <col min="24" max="25" width="6.6640625" style="1" customWidth="1"/>
    <col min="26" max="26" width="13.6640625" style="10" customWidth="1"/>
    <col min="27" max="32" width="7.6640625" style="1" customWidth="1"/>
    <col min="33" max="16384" width="11.44140625" style="1"/>
  </cols>
  <sheetData>
    <row r="1" spans="1:32" s="30" customFormat="1" ht="31.5" customHeight="1" x14ac:dyDescent="0.4">
      <c r="A1" s="122"/>
      <c r="B1" s="123" t="s">
        <v>19</v>
      </c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5"/>
      <c r="AA1" s="120" t="s">
        <v>15</v>
      </c>
      <c r="AB1" s="120"/>
      <c r="AC1" s="121"/>
      <c r="AD1" s="107" t="s">
        <v>139</v>
      </c>
      <c r="AE1" s="107"/>
      <c r="AF1" s="107"/>
    </row>
    <row r="2" spans="1:32" s="30" customFormat="1" ht="21.75" customHeight="1" x14ac:dyDescent="0.25">
      <c r="A2" s="122"/>
      <c r="B2" s="126" t="s">
        <v>16</v>
      </c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8"/>
      <c r="AA2" s="120" t="s">
        <v>87</v>
      </c>
      <c r="AB2" s="120"/>
      <c r="AC2" s="121"/>
      <c r="AD2" s="116">
        <v>1</v>
      </c>
      <c r="AE2" s="117"/>
      <c r="AF2" s="118"/>
    </row>
    <row r="3" spans="1:32" s="30" customFormat="1" ht="25.5" customHeight="1" x14ac:dyDescent="0.25">
      <c r="A3" s="122"/>
      <c r="B3" s="129"/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31"/>
      <c r="AA3" s="120" t="s">
        <v>17</v>
      </c>
      <c r="AB3" s="120"/>
      <c r="AC3" s="121"/>
      <c r="AD3" s="119" t="s">
        <v>18</v>
      </c>
      <c r="AE3" s="119"/>
      <c r="AF3" s="119"/>
    </row>
    <row r="4" spans="1:32" s="30" customFormat="1" ht="9" customHeight="1" x14ac:dyDescent="0.25"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4"/>
      <c r="P4" s="4"/>
      <c r="Q4" s="31"/>
      <c r="R4" s="32"/>
      <c r="S4" s="32"/>
      <c r="Z4" s="47"/>
    </row>
    <row r="5" spans="1:32" s="33" customFormat="1" ht="30" customHeight="1" x14ac:dyDescent="0.2">
      <c r="A5" s="99" t="s">
        <v>20</v>
      </c>
      <c r="B5" s="99"/>
      <c r="C5" s="99"/>
      <c r="D5" s="99"/>
      <c r="E5" s="99"/>
      <c r="F5" s="99"/>
      <c r="G5" s="99"/>
      <c r="H5" s="99" t="s">
        <v>14</v>
      </c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 t="s">
        <v>1</v>
      </c>
      <c r="V5" s="99"/>
      <c r="W5" s="99"/>
      <c r="X5" s="99"/>
      <c r="Y5" s="99"/>
      <c r="Z5" s="99"/>
      <c r="AA5" s="92" t="s">
        <v>198</v>
      </c>
      <c r="AB5" s="92"/>
      <c r="AC5" s="92"/>
      <c r="AD5" s="92"/>
      <c r="AE5" s="92"/>
      <c r="AF5" s="92"/>
    </row>
    <row r="6" spans="1:32" s="33" customFormat="1" ht="30" customHeight="1" x14ac:dyDescent="0.2">
      <c r="A6" s="92" t="s">
        <v>117</v>
      </c>
      <c r="B6" s="92" t="s">
        <v>118</v>
      </c>
      <c r="C6" s="92" t="s">
        <v>8</v>
      </c>
      <c r="D6" s="92" t="s">
        <v>9</v>
      </c>
      <c r="E6" s="92" t="s">
        <v>10</v>
      </c>
      <c r="F6" s="92"/>
      <c r="G6" s="92"/>
      <c r="H6" s="92" t="s">
        <v>179</v>
      </c>
      <c r="I6" s="92"/>
      <c r="J6" s="95" t="s">
        <v>180</v>
      </c>
      <c r="K6" s="96"/>
      <c r="L6" s="96"/>
      <c r="M6" s="97"/>
      <c r="N6" s="92" t="s">
        <v>181</v>
      </c>
      <c r="O6" s="92"/>
      <c r="P6" s="92"/>
      <c r="Q6" s="92"/>
      <c r="R6" s="92"/>
      <c r="S6" s="92"/>
      <c r="T6" s="92"/>
      <c r="U6" s="92" t="s">
        <v>182</v>
      </c>
      <c r="V6" s="92"/>
      <c r="W6" s="92"/>
      <c r="X6" s="92"/>
      <c r="Y6" s="92"/>
      <c r="Z6" s="92" t="s">
        <v>197</v>
      </c>
      <c r="AA6" s="92"/>
      <c r="AB6" s="92"/>
      <c r="AC6" s="92"/>
      <c r="AD6" s="92"/>
      <c r="AE6" s="92"/>
      <c r="AF6" s="92"/>
    </row>
    <row r="7" spans="1:32" s="33" customFormat="1" ht="29.25" customHeight="1" x14ac:dyDescent="0.2">
      <c r="A7" s="92"/>
      <c r="B7" s="92"/>
      <c r="C7" s="92"/>
      <c r="D7" s="92"/>
      <c r="E7" s="100" t="s">
        <v>25</v>
      </c>
      <c r="F7" s="100" t="s">
        <v>242</v>
      </c>
      <c r="G7" s="100" t="s">
        <v>2</v>
      </c>
      <c r="H7" s="92" t="s">
        <v>178</v>
      </c>
      <c r="I7" s="92" t="s">
        <v>183</v>
      </c>
      <c r="J7" s="93" t="s">
        <v>211</v>
      </c>
      <c r="K7" s="93"/>
      <c r="L7" s="93" t="s">
        <v>193</v>
      </c>
      <c r="M7" s="138" t="s">
        <v>196</v>
      </c>
      <c r="N7" s="92" t="s">
        <v>186</v>
      </c>
      <c r="O7" s="92"/>
      <c r="P7" s="92"/>
      <c r="Q7" s="92" t="s">
        <v>195</v>
      </c>
      <c r="R7" s="92" t="s">
        <v>215</v>
      </c>
      <c r="S7" s="92" t="s">
        <v>206</v>
      </c>
      <c r="T7" s="92" t="s">
        <v>190</v>
      </c>
      <c r="U7" s="92" t="s">
        <v>199</v>
      </c>
      <c r="V7" s="92"/>
      <c r="W7" s="92" t="s">
        <v>207</v>
      </c>
      <c r="X7" s="92" t="s">
        <v>208</v>
      </c>
      <c r="Y7" s="92" t="s">
        <v>209</v>
      </c>
      <c r="Z7" s="92"/>
      <c r="AA7" s="98" t="s">
        <v>3</v>
      </c>
      <c r="AB7" s="98" t="s">
        <v>4</v>
      </c>
      <c r="AC7" s="98" t="s">
        <v>5</v>
      </c>
      <c r="AD7" s="98" t="s">
        <v>6</v>
      </c>
      <c r="AE7" s="98" t="s">
        <v>21</v>
      </c>
      <c r="AF7" s="98" t="s">
        <v>7</v>
      </c>
    </row>
    <row r="8" spans="1:32" s="33" customFormat="1" ht="51.75" customHeight="1" x14ac:dyDescent="0.2">
      <c r="A8" s="92"/>
      <c r="B8" s="92"/>
      <c r="C8" s="92"/>
      <c r="D8" s="92"/>
      <c r="E8" s="100"/>
      <c r="F8" s="100"/>
      <c r="G8" s="100"/>
      <c r="H8" s="92"/>
      <c r="I8" s="92"/>
      <c r="J8" s="51" t="s">
        <v>46</v>
      </c>
      <c r="K8" s="52" t="s">
        <v>47</v>
      </c>
      <c r="L8" s="93"/>
      <c r="M8" s="139"/>
      <c r="N8" s="53" t="s">
        <v>74</v>
      </c>
      <c r="O8" s="53" t="s">
        <v>75</v>
      </c>
      <c r="P8" s="54" t="s">
        <v>76</v>
      </c>
      <c r="Q8" s="92"/>
      <c r="R8" s="92"/>
      <c r="S8" s="92"/>
      <c r="T8" s="92"/>
      <c r="U8" s="51" t="s">
        <v>30</v>
      </c>
      <c r="V8" s="51" t="s">
        <v>29</v>
      </c>
      <c r="W8" s="92"/>
      <c r="X8" s="92"/>
      <c r="Y8" s="92"/>
      <c r="Z8" s="92"/>
      <c r="AA8" s="98"/>
      <c r="AB8" s="98"/>
      <c r="AC8" s="98"/>
      <c r="AD8" s="98"/>
      <c r="AE8" s="98"/>
      <c r="AF8" s="98"/>
    </row>
    <row r="9" spans="1:32" ht="40.799999999999997" customHeight="1" x14ac:dyDescent="0.2">
      <c r="A9" s="134" t="s">
        <v>152</v>
      </c>
      <c r="B9" s="137" t="s">
        <v>23</v>
      </c>
      <c r="C9" s="20" t="s">
        <v>0</v>
      </c>
      <c r="D9" s="20" t="s">
        <v>157</v>
      </c>
      <c r="E9" s="40">
        <f>IF(N9&gt;200,1,0)</f>
        <v>1</v>
      </c>
      <c r="F9" s="40">
        <f>IF(N9&lt;200,1,0)</f>
        <v>0</v>
      </c>
      <c r="G9" s="40">
        <v>0</v>
      </c>
      <c r="H9" s="17" t="s">
        <v>31</v>
      </c>
      <c r="I9" s="17" t="s">
        <v>42</v>
      </c>
      <c r="J9" s="8" t="s">
        <v>25</v>
      </c>
      <c r="K9" s="6" t="s">
        <v>35</v>
      </c>
      <c r="L9" s="6" t="s">
        <v>35</v>
      </c>
      <c r="M9" s="6" t="s">
        <v>239</v>
      </c>
      <c r="N9" s="9">
        <v>250</v>
      </c>
      <c r="O9" s="15">
        <f>+N9/250</f>
        <v>1</v>
      </c>
      <c r="P9" s="12" t="str">
        <f>IF(O9&lt;=0.15,"1",IF(AND(O9&gt;0.15,O9&lt;0.3),"2",IF(AND(O9&gt;=0.3),"3")))</f>
        <v>3</v>
      </c>
      <c r="Q9" s="9">
        <v>2</v>
      </c>
      <c r="R9" s="9">
        <v>1</v>
      </c>
      <c r="S9" s="9">
        <f t="shared" ref="S9:S20" si="0">+(P9*0.2)+(Q9*0.5)+(R9*0.3)</f>
        <v>1.9000000000000001</v>
      </c>
      <c r="T9" s="12" t="str">
        <f t="shared" ref="T9:T20" si="1">IF(S9&lt;=2,"BAJO",IF(AND(S9&gt;2,S9&lt;2.5),"MEDIO",IF(AND(S9&gt;=2.5),"ALTO")))</f>
        <v>BAJO</v>
      </c>
      <c r="U9" s="13" t="s">
        <v>53</v>
      </c>
      <c r="V9" s="9" t="s">
        <v>158</v>
      </c>
      <c r="W9" s="13" t="s">
        <v>54</v>
      </c>
      <c r="X9" s="9">
        <v>1</v>
      </c>
      <c r="Y9" s="9">
        <f>+X9*S9</f>
        <v>1.9000000000000001</v>
      </c>
      <c r="Z9" s="18" t="str">
        <f>IF(Y9&lt;=3,"ACEPTABLE",IF(AND(Y9&gt;3,Y9&lt;6),"MODERADO",IF(AND(Y9&gt;=6),"SIGNIFICATIVO")))</f>
        <v>ACEPTABLE</v>
      </c>
      <c r="AA9" s="9">
        <v>0</v>
      </c>
      <c r="AB9" s="9">
        <v>1</v>
      </c>
      <c r="AC9" s="9">
        <v>0</v>
      </c>
      <c r="AD9" s="9">
        <v>0</v>
      </c>
      <c r="AE9" s="9">
        <v>1</v>
      </c>
      <c r="AF9" s="9">
        <v>1</v>
      </c>
    </row>
    <row r="10" spans="1:32" ht="60.6" x14ac:dyDescent="0.2">
      <c r="A10" s="134"/>
      <c r="B10" s="137"/>
      <c r="C10" s="20" t="s">
        <v>0</v>
      </c>
      <c r="D10" s="20" t="s">
        <v>157</v>
      </c>
      <c r="E10" s="40">
        <f t="shared" ref="E10:E37" si="2">IF(N10&gt;200,1,0)</f>
        <v>0</v>
      </c>
      <c r="F10" s="40">
        <f t="shared" ref="F10:F37" si="3">IF(N10&lt;200,1,0)</f>
        <v>1</v>
      </c>
      <c r="G10" s="40">
        <v>0</v>
      </c>
      <c r="H10" s="17" t="s">
        <v>31</v>
      </c>
      <c r="I10" s="17" t="s">
        <v>42</v>
      </c>
      <c r="J10" s="8" t="s">
        <v>25</v>
      </c>
      <c r="K10" s="6" t="s">
        <v>43</v>
      </c>
      <c r="L10" s="6" t="s">
        <v>69</v>
      </c>
      <c r="M10" s="6" t="s">
        <v>226</v>
      </c>
      <c r="N10" s="9">
        <v>3</v>
      </c>
      <c r="O10" s="15">
        <f t="shared" ref="O10:O28" si="4">+N10/250</f>
        <v>1.2E-2</v>
      </c>
      <c r="P10" s="12" t="str">
        <f t="shared" ref="P10:P28" si="5">IF(O10&lt;=0.15,"1",IF(AND(O10&gt;0.15,O10&lt;0.3),"2",IF(AND(O10&gt;=0.3),"3")))</f>
        <v>1</v>
      </c>
      <c r="Q10" s="9">
        <v>2</v>
      </c>
      <c r="R10" s="9">
        <v>2</v>
      </c>
      <c r="S10" s="9">
        <f t="shared" si="0"/>
        <v>1.7999999999999998</v>
      </c>
      <c r="T10" s="12" t="str">
        <f t="shared" si="1"/>
        <v>BAJO</v>
      </c>
      <c r="U10" s="13" t="s">
        <v>92</v>
      </c>
      <c r="V10" s="9" t="s">
        <v>158</v>
      </c>
      <c r="W10" s="13" t="s">
        <v>55</v>
      </c>
      <c r="X10" s="9">
        <v>1</v>
      </c>
      <c r="Y10" s="9">
        <f t="shared" ref="Y10:Y28" si="6">+X10*S10</f>
        <v>1.7999999999999998</v>
      </c>
      <c r="Z10" s="18" t="str">
        <f t="shared" ref="Z10:Z28" si="7">IF(Y10&lt;=3,"ACEPTABLE",IF(AND(Y10&gt;3,Y10&lt;6),"MODERADO",IF(AND(Y10&gt;=6),"SIGNIFICATIVO")))</f>
        <v>ACEPTABLE</v>
      </c>
      <c r="AA10" s="9">
        <v>0</v>
      </c>
      <c r="AB10" s="9">
        <v>1</v>
      </c>
      <c r="AC10" s="9">
        <v>0</v>
      </c>
      <c r="AD10" s="9">
        <v>1</v>
      </c>
      <c r="AE10" s="9">
        <v>1</v>
      </c>
      <c r="AF10" s="9">
        <v>1</v>
      </c>
    </row>
    <row r="11" spans="1:32" ht="60.6" x14ac:dyDescent="0.2">
      <c r="A11" s="134"/>
      <c r="B11" s="137"/>
      <c r="C11" s="20" t="s">
        <v>0</v>
      </c>
      <c r="D11" s="20" t="s">
        <v>157</v>
      </c>
      <c r="E11" s="40">
        <f t="shared" si="2"/>
        <v>1</v>
      </c>
      <c r="F11" s="40">
        <f t="shared" si="3"/>
        <v>0</v>
      </c>
      <c r="G11" s="40">
        <v>0</v>
      </c>
      <c r="H11" s="17" t="s">
        <v>31</v>
      </c>
      <c r="I11" s="17" t="s">
        <v>41</v>
      </c>
      <c r="J11" s="8" t="s">
        <v>25</v>
      </c>
      <c r="K11" s="6" t="s">
        <v>99</v>
      </c>
      <c r="L11" s="6" t="s">
        <v>106</v>
      </c>
      <c r="M11" s="6" t="s">
        <v>237</v>
      </c>
      <c r="N11" s="9">
        <v>250</v>
      </c>
      <c r="O11" s="15">
        <f t="shared" si="4"/>
        <v>1</v>
      </c>
      <c r="P11" s="12" t="str">
        <f t="shared" si="5"/>
        <v>3</v>
      </c>
      <c r="Q11" s="9">
        <v>1</v>
      </c>
      <c r="R11" s="9">
        <v>1</v>
      </c>
      <c r="S11" s="9">
        <f t="shared" si="0"/>
        <v>1.4000000000000001</v>
      </c>
      <c r="T11" s="12" t="str">
        <f t="shared" si="1"/>
        <v>BAJO</v>
      </c>
      <c r="U11" s="13" t="s">
        <v>100</v>
      </c>
      <c r="V11" s="9" t="s">
        <v>158</v>
      </c>
      <c r="W11" s="13" t="s">
        <v>97</v>
      </c>
      <c r="X11" s="9">
        <v>2</v>
      </c>
      <c r="Y11" s="9">
        <f t="shared" si="6"/>
        <v>2.8000000000000003</v>
      </c>
      <c r="Z11" s="18" t="str">
        <f t="shared" si="7"/>
        <v>ACEPTABLE</v>
      </c>
      <c r="AA11" s="9">
        <v>0</v>
      </c>
      <c r="AB11" s="9">
        <v>1</v>
      </c>
      <c r="AC11" s="9">
        <v>1</v>
      </c>
      <c r="AD11" s="9">
        <v>1</v>
      </c>
      <c r="AE11" s="9">
        <v>1</v>
      </c>
      <c r="AF11" s="9">
        <v>1</v>
      </c>
    </row>
    <row r="12" spans="1:32" ht="60.6" x14ac:dyDescent="0.2">
      <c r="A12" s="134"/>
      <c r="B12" s="137"/>
      <c r="C12" s="20" t="s">
        <v>0</v>
      </c>
      <c r="D12" s="20" t="s">
        <v>157</v>
      </c>
      <c r="E12" s="40">
        <f t="shared" si="2"/>
        <v>1</v>
      </c>
      <c r="F12" s="40">
        <f t="shared" si="3"/>
        <v>0</v>
      </c>
      <c r="G12" s="40">
        <v>0</v>
      </c>
      <c r="H12" s="17" t="s">
        <v>33</v>
      </c>
      <c r="I12" s="17" t="s">
        <v>56</v>
      </c>
      <c r="J12" s="8" t="s">
        <v>25</v>
      </c>
      <c r="K12" s="6" t="s">
        <v>39</v>
      </c>
      <c r="L12" s="6" t="s">
        <v>49</v>
      </c>
      <c r="M12" s="6" t="s">
        <v>239</v>
      </c>
      <c r="N12" s="9">
        <v>250</v>
      </c>
      <c r="O12" s="15">
        <f t="shared" si="4"/>
        <v>1</v>
      </c>
      <c r="P12" s="12" t="str">
        <f t="shared" si="5"/>
        <v>3</v>
      </c>
      <c r="Q12" s="9">
        <v>1</v>
      </c>
      <c r="R12" s="9">
        <v>1</v>
      </c>
      <c r="S12" s="9">
        <f t="shared" si="0"/>
        <v>1.4000000000000001</v>
      </c>
      <c r="T12" s="12" t="str">
        <f t="shared" si="1"/>
        <v>BAJO</v>
      </c>
      <c r="U12" s="13" t="s">
        <v>22</v>
      </c>
      <c r="V12" s="9" t="s">
        <v>158</v>
      </c>
      <c r="W12" s="13" t="s">
        <v>86</v>
      </c>
      <c r="X12" s="9">
        <v>1</v>
      </c>
      <c r="Y12" s="9">
        <f t="shared" si="6"/>
        <v>1.4000000000000001</v>
      </c>
      <c r="Z12" s="18" t="str">
        <f t="shared" si="7"/>
        <v>ACEPTABLE</v>
      </c>
      <c r="AA12" s="9">
        <v>0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</row>
    <row r="13" spans="1:32" ht="60.6" x14ac:dyDescent="0.2">
      <c r="A13" s="134"/>
      <c r="B13" s="137"/>
      <c r="C13" s="20" t="s">
        <v>0</v>
      </c>
      <c r="D13" s="20" t="s">
        <v>157</v>
      </c>
      <c r="E13" s="40">
        <f t="shared" si="2"/>
        <v>0</v>
      </c>
      <c r="F13" s="40">
        <f t="shared" si="3"/>
        <v>1</v>
      </c>
      <c r="G13" s="40">
        <v>0</v>
      </c>
      <c r="H13" s="17" t="s">
        <v>33</v>
      </c>
      <c r="I13" s="17" t="s">
        <v>57</v>
      </c>
      <c r="J13" s="8" t="s">
        <v>25</v>
      </c>
      <c r="K13" s="6" t="s">
        <v>37</v>
      </c>
      <c r="L13" s="6" t="s">
        <v>48</v>
      </c>
      <c r="M13" s="6" t="s">
        <v>226</v>
      </c>
      <c r="N13" s="9">
        <v>12</v>
      </c>
      <c r="O13" s="15">
        <f t="shared" si="4"/>
        <v>4.8000000000000001E-2</v>
      </c>
      <c r="P13" s="12" t="str">
        <f t="shared" si="5"/>
        <v>1</v>
      </c>
      <c r="Q13" s="9">
        <v>2</v>
      </c>
      <c r="R13" s="9">
        <v>2</v>
      </c>
      <c r="S13" s="9">
        <f t="shared" si="0"/>
        <v>1.7999999999999998</v>
      </c>
      <c r="T13" s="12" t="str">
        <f t="shared" si="1"/>
        <v>BAJO</v>
      </c>
      <c r="U13" s="13" t="s">
        <v>93</v>
      </c>
      <c r="V13" s="9" t="s">
        <v>158</v>
      </c>
      <c r="W13" s="13" t="s">
        <v>54</v>
      </c>
      <c r="X13" s="9">
        <v>1</v>
      </c>
      <c r="Y13" s="9">
        <f t="shared" si="6"/>
        <v>1.7999999999999998</v>
      </c>
      <c r="Z13" s="18" t="str">
        <f t="shared" si="7"/>
        <v>ACEPTABLE</v>
      </c>
      <c r="AA13" s="9">
        <v>0</v>
      </c>
      <c r="AB13" s="9">
        <v>1</v>
      </c>
      <c r="AC13" s="9">
        <v>0</v>
      </c>
      <c r="AD13" s="9">
        <v>1</v>
      </c>
      <c r="AE13" s="9">
        <v>1</v>
      </c>
      <c r="AF13" s="9">
        <v>1</v>
      </c>
    </row>
    <row r="14" spans="1:32" ht="60.6" x14ac:dyDescent="0.2">
      <c r="A14" s="134"/>
      <c r="B14" s="137"/>
      <c r="C14" s="20" t="s">
        <v>0</v>
      </c>
      <c r="D14" s="20" t="s">
        <v>157</v>
      </c>
      <c r="E14" s="40">
        <f t="shared" si="2"/>
        <v>0</v>
      </c>
      <c r="F14" s="40">
        <f t="shared" si="3"/>
        <v>1</v>
      </c>
      <c r="G14" s="40">
        <v>0</v>
      </c>
      <c r="H14" s="17" t="s">
        <v>32</v>
      </c>
      <c r="I14" s="17" t="s">
        <v>58</v>
      </c>
      <c r="J14" s="8" t="s">
        <v>25</v>
      </c>
      <c r="K14" s="6" t="s">
        <v>37</v>
      </c>
      <c r="L14" s="6" t="s">
        <v>69</v>
      </c>
      <c r="M14" s="6" t="s">
        <v>226</v>
      </c>
      <c r="N14" s="9">
        <v>3</v>
      </c>
      <c r="O14" s="15">
        <f t="shared" si="4"/>
        <v>1.2E-2</v>
      </c>
      <c r="P14" s="12" t="str">
        <f t="shared" si="5"/>
        <v>1</v>
      </c>
      <c r="Q14" s="9">
        <v>2</v>
      </c>
      <c r="R14" s="9">
        <v>2</v>
      </c>
      <c r="S14" s="9">
        <f t="shared" si="0"/>
        <v>1.7999999999999998</v>
      </c>
      <c r="T14" s="12" t="str">
        <f t="shared" si="1"/>
        <v>BAJO</v>
      </c>
      <c r="U14" s="13" t="s">
        <v>92</v>
      </c>
      <c r="V14" s="9" t="s">
        <v>158</v>
      </c>
      <c r="W14" s="13" t="s">
        <v>55</v>
      </c>
      <c r="X14" s="9">
        <v>1</v>
      </c>
      <c r="Y14" s="9">
        <f t="shared" si="6"/>
        <v>1.7999999999999998</v>
      </c>
      <c r="Z14" s="18" t="str">
        <f t="shared" si="7"/>
        <v>ACEPTABLE</v>
      </c>
      <c r="AA14" s="9">
        <v>0</v>
      </c>
      <c r="AB14" s="9">
        <v>1</v>
      </c>
      <c r="AC14" s="9">
        <v>1</v>
      </c>
      <c r="AD14" s="9">
        <v>1</v>
      </c>
      <c r="AE14" s="9">
        <v>1</v>
      </c>
      <c r="AF14" s="9">
        <v>1</v>
      </c>
    </row>
    <row r="15" spans="1:32" ht="60.6" x14ac:dyDescent="0.2">
      <c r="A15" s="134"/>
      <c r="B15" s="137"/>
      <c r="C15" s="20" t="s">
        <v>0</v>
      </c>
      <c r="D15" s="20" t="s">
        <v>157</v>
      </c>
      <c r="E15" s="40">
        <f t="shared" si="2"/>
        <v>1</v>
      </c>
      <c r="F15" s="40">
        <f t="shared" si="3"/>
        <v>0</v>
      </c>
      <c r="G15" s="40">
        <v>0</v>
      </c>
      <c r="H15" s="17" t="s">
        <v>61</v>
      </c>
      <c r="I15" s="17" t="s">
        <v>62</v>
      </c>
      <c r="J15" s="8" t="s">
        <v>25</v>
      </c>
      <c r="K15" s="6" t="s">
        <v>129</v>
      </c>
      <c r="L15" s="6" t="s">
        <v>106</v>
      </c>
      <c r="M15" s="6" t="s">
        <v>226</v>
      </c>
      <c r="N15" s="9">
        <v>250</v>
      </c>
      <c r="O15" s="15">
        <f t="shared" si="4"/>
        <v>1</v>
      </c>
      <c r="P15" s="12" t="str">
        <f t="shared" si="5"/>
        <v>3</v>
      </c>
      <c r="Q15" s="9">
        <v>2</v>
      </c>
      <c r="R15" s="9">
        <v>1</v>
      </c>
      <c r="S15" s="9">
        <f t="shared" si="0"/>
        <v>1.9000000000000001</v>
      </c>
      <c r="T15" s="12" t="str">
        <f t="shared" si="1"/>
        <v>BAJO</v>
      </c>
      <c r="U15" s="13" t="s">
        <v>59</v>
      </c>
      <c r="V15" s="9" t="s">
        <v>158</v>
      </c>
      <c r="W15" s="13" t="s">
        <v>79</v>
      </c>
      <c r="X15" s="9">
        <v>1</v>
      </c>
      <c r="Y15" s="9">
        <f t="shared" si="6"/>
        <v>1.9000000000000001</v>
      </c>
      <c r="Z15" s="18" t="str">
        <f t="shared" si="7"/>
        <v>ACEPTABLE</v>
      </c>
      <c r="AA15" s="9">
        <v>0</v>
      </c>
      <c r="AB15" s="9">
        <v>1</v>
      </c>
      <c r="AC15" s="9">
        <v>0</v>
      </c>
      <c r="AD15" s="9">
        <v>0</v>
      </c>
      <c r="AE15" s="9">
        <v>1</v>
      </c>
      <c r="AF15" s="9">
        <v>1</v>
      </c>
    </row>
    <row r="16" spans="1:32" ht="60.6" x14ac:dyDescent="0.2">
      <c r="A16" s="134"/>
      <c r="B16" s="137"/>
      <c r="C16" s="20" t="s">
        <v>0</v>
      </c>
      <c r="D16" s="20" t="s">
        <v>157</v>
      </c>
      <c r="E16" s="40">
        <f t="shared" si="2"/>
        <v>1</v>
      </c>
      <c r="F16" s="40">
        <f t="shared" si="3"/>
        <v>0</v>
      </c>
      <c r="G16" s="40">
        <v>0</v>
      </c>
      <c r="H16" s="17" t="s">
        <v>61</v>
      </c>
      <c r="I16" s="17" t="s">
        <v>88</v>
      </c>
      <c r="J16" s="8" t="s">
        <v>25</v>
      </c>
      <c r="K16" s="6" t="s">
        <v>64</v>
      </c>
      <c r="L16" s="6" t="s">
        <v>65</v>
      </c>
      <c r="M16" s="6" t="s">
        <v>226</v>
      </c>
      <c r="N16" s="9">
        <v>250</v>
      </c>
      <c r="O16" s="15">
        <f t="shared" si="4"/>
        <v>1</v>
      </c>
      <c r="P16" s="12" t="str">
        <f t="shared" si="5"/>
        <v>3</v>
      </c>
      <c r="Q16" s="9">
        <v>1</v>
      </c>
      <c r="R16" s="9">
        <v>1</v>
      </c>
      <c r="S16" s="9">
        <f t="shared" si="0"/>
        <v>1.4000000000000001</v>
      </c>
      <c r="T16" s="12" t="str">
        <f t="shared" si="1"/>
        <v>BAJO</v>
      </c>
      <c r="U16" s="13" t="s">
        <v>89</v>
      </c>
      <c r="V16" s="9" t="s">
        <v>158</v>
      </c>
      <c r="W16" s="13" t="s">
        <v>84</v>
      </c>
      <c r="X16" s="9">
        <v>1</v>
      </c>
      <c r="Y16" s="9">
        <f t="shared" si="6"/>
        <v>1.4000000000000001</v>
      </c>
      <c r="Z16" s="18" t="str">
        <f>IF(Y16&lt;=2,"ACEPTABLE",IF(AND(Y16&gt;2,Y16&lt;6),"MODERADO",IF(AND(Y16&gt;=6),"SIGNIFICATIVO")))</f>
        <v>ACEPTABLE</v>
      </c>
      <c r="AA16" s="9">
        <v>0</v>
      </c>
      <c r="AB16" s="9">
        <v>1</v>
      </c>
      <c r="AC16" s="9">
        <v>0</v>
      </c>
      <c r="AD16" s="9">
        <v>0</v>
      </c>
      <c r="AE16" s="9">
        <v>0</v>
      </c>
      <c r="AF16" s="9">
        <v>1</v>
      </c>
    </row>
    <row r="17" spans="1:32" ht="60.6" x14ac:dyDescent="0.2">
      <c r="A17" s="134"/>
      <c r="B17" s="137"/>
      <c r="C17" s="20" t="s">
        <v>0</v>
      </c>
      <c r="D17" s="20" t="s">
        <v>157</v>
      </c>
      <c r="E17" s="40">
        <f t="shared" si="2"/>
        <v>0</v>
      </c>
      <c r="F17" s="40">
        <f t="shared" si="3"/>
        <v>1</v>
      </c>
      <c r="G17" s="40">
        <v>0</v>
      </c>
      <c r="H17" s="17" t="s">
        <v>63</v>
      </c>
      <c r="I17" s="17" t="s">
        <v>45</v>
      </c>
      <c r="J17" s="8" t="s">
        <v>25</v>
      </c>
      <c r="K17" s="6" t="s">
        <v>37</v>
      </c>
      <c r="L17" s="6" t="s">
        <v>98</v>
      </c>
      <c r="M17" s="6" t="s">
        <v>226</v>
      </c>
      <c r="N17" s="9">
        <v>52</v>
      </c>
      <c r="O17" s="15">
        <f t="shared" si="4"/>
        <v>0.20799999999999999</v>
      </c>
      <c r="P17" s="12" t="str">
        <f t="shared" si="5"/>
        <v>2</v>
      </c>
      <c r="Q17" s="9">
        <v>2</v>
      </c>
      <c r="R17" s="9">
        <v>1</v>
      </c>
      <c r="S17" s="9">
        <f t="shared" si="0"/>
        <v>1.7</v>
      </c>
      <c r="T17" s="12" t="str">
        <f t="shared" si="1"/>
        <v>BAJO</v>
      </c>
      <c r="U17" s="13" t="s">
        <v>94</v>
      </c>
      <c r="V17" s="9" t="s">
        <v>158</v>
      </c>
      <c r="W17" s="13" t="s">
        <v>84</v>
      </c>
      <c r="X17" s="9">
        <v>1</v>
      </c>
      <c r="Y17" s="9">
        <f t="shared" si="6"/>
        <v>1.7</v>
      </c>
      <c r="Z17" s="18" t="str">
        <f t="shared" si="7"/>
        <v>ACEPTABLE</v>
      </c>
      <c r="AA17" s="9">
        <v>1</v>
      </c>
      <c r="AB17" s="9">
        <v>1</v>
      </c>
      <c r="AC17" s="9">
        <v>1</v>
      </c>
      <c r="AD17" s="9">
        <v>1</v>
      </c>
      <c r="AE17" s="9">
        <v>1</v>
      </c>
      <c r="AF17" s="9">
        <v>1</v>
      </c>
    </row>
    <row r="18" spans="1:32" ht="60.6" x14ac:dyDescent="0.2">
      <c r="A18" s="134"/>
      <c r="B18" s="137"/>
      <c r="C18" s="20" t="s">
        <v>0</v>
      </c>
      <c r="D18" s="20" t="s">
        <v>157</v>
      </c>
      <c r="E18" s="40">
        <f t="shared" si="2"/>
        <v>1</v>
      </c>
      <c r="F18" s="40">
        <f t="shared" si="3"/>
        <v>0</v>
      </c>
      <c r="G18" s="40">
        <v>0</v>
      </c>
      <c r="H18" s="17" t="s">
        <v>63</v>
      </c>
      <c r="I18" s="17" t="s">
        <v>45</v>
      </c>
      <c r="J18" s="8" t="s">
        <v>25</v>
      </c>
      <c r="K18" s="6" t="s">
        <v>129</v>
      </c>
      <c r="L18" s="6" t="s">
        <v>106</v>
      </c>
      <c r="M18" s="6" t="s">
        <v>226</v>
      </c>
      <c r="N18" s="9">
        <v>250</v>
      </c>
      <c r="O18" s="15">
        <f t="shared" si="4"/>
        <v>1</v>
      </c>
      <c r="P18" s="12" t="str">
        <f t="shared" si="5"/>
        <v>3</v>
      </c>
      <c r="Q18" s="9">
        <v>2</v>
      </c>
      <c r="R18" s="9">
        <v>1</v>
      </c>
      <c r="S18" s="9">
        <f t="shared" si="0"/>
        <v>1.9000000000000001</v>
      </c>
      <c r="T18" s="12" t="str">
        <f t="shared" si="1"/>
        <v>BAJO</v>
      </c>
      <c r="U18" s="13" t="s">
        <v>59</v>
      </c>
      <c r="V18" s="9" t="s">
        <v>158</v>
      </c>
      <c r="W18" s="13" t="s">
        <v>79</v>
      </c>
      <c r="X18" s="9">
        <v>1</v>
      </c>
      <c r="Y18" s="9">
        <f t="shared" si="6"/>
        <v>1.9000000000000001</v>
      </c>
      <c r="Z18" s="18" t="str">
        <f t="shared" si="7"/>
        <v>ACEPTABLE</v>
      </c>
      <c r="AA18" s="9">
        <v>0</v>
      </c>
      <c r="AB18" s="9">
        <v>1</v>
      </c>
      <c r="AC18" s="9">
        <v>0</v>
      </c>
      <c r="AD18" s="9">
        <v>0</v>
      </c>
      <c r="AE18" s="9">
        <v>1</v>
      </c>
      <c r="AF18" s="9">
        <v>1</v>
      </c>
    </row>
    <row r="19" spans="1:32" ht="60.6" x14ac:dyDescent="0.2">
      <c r="A19" s="134"/>
      <c r="B19" s="137"/>
      <c r="C19" s="20" t="s">
        <v>0</v>
      </c>
      <c r="D19" s="20" t="s">
        <v>157</v>
      </c>
      <c r="E19" s="40">
        <f t="shared" si="2"/>
        <v>1</v>
      </c>
      <c r="F19" s="40">
        <f t="shared" si="3"/>
        <v>0</v>
      </c>
      <c r="G19" s="40">
        <v>0</v>
      </c>
      <c r="H19" s="17" t="s">
        <v>63</v>
      </c>
      <c r="I19" s="17" t="s">
        <v>63</v>
      </c>
      <c r="J19" s="8" t="s">
        <v>25</v>
      </c>
      <c r="K19" s="6" t="s">
        <v>66</v>
      </c>
      <c r="L19" s="6" t="s">
        <v>67</v>
      </c>
      <c r="M19" s="6" t="s">
        <v>226</v>
      </c>
      <c r="N19" s="9">
        <v>250</v>
      </c>
      <c r="O19" s="15">
        <f t="shared" si="4"/>
        <v>1</v>
      </c>
      <c r="P19" s="12" t="str">
        <f t="shared" si="5"/>
        <v>3</v>
      </c>
      <c r="Q19" s="9">
        <v>1</v>
      </c>
      <c r="R19" s="9">
        <v>1</v>
      </c>
      <c r="S19" s="9">
        <f t="shared" si="0"/>
        <v>1.4000000000000001</v>
      </c>
      <c r="T19" s="12" t="str">
        <f t="shared" si="1"/>
        <v>BAJO</v>
      </c>
      <c r="U19" s="13" t="s">
        <v>68</v>
      </c>
      <c r="V19" s="9" t="s">
        <v>158</v>
      </c>
      <c r="W19" s="13" t="s">
        <v>84</v>
      </c>
      <c r="X19" s="9">
        <v>1</v>
      </c>
      <c r="Y19" s="9">
        <f t="shared" si="6"/>
        <v>1.4000000000000001</v>
      </c>
      <c r="Z19" s="18" t="str">
        <f t="shared" si="7"/>
        <v>ACEPTABLE</v>
      </c>
      <c r="AA19" s="9">
        <v>0</v>
      </c>
      <c r="AB19" s="9">
        <v>1</v>
      </c>
      <c r="AC19" s="9">
        <v>0</v>
      </c>
      <c r="AD19" s="9">
        <v>0</v>
      </c>
      <c r="AE19" s="9">
        <v>0</v>
      </c>
      <c r="AF19" s="9">
        <v>0</v>
      </c>
    </row>
    <row r="20" spans="1:32" ht="122.4" customHeight="1" x14ac:dyDescent="0.2">
      <c r="A20" s="134"/>
      <c r="B20" s="137"/>
      <c r="C20" s="20" t="s">
        <v>0</v>
      </c>
      <c r="D20" s="20" t="s">
        <v>153</v>
      </c>
      <c r="E20" s="40">
        <f t="shared" si="2"/>
        <v>1</v>
      </c>
      <c r="F20" s="40">
        <f t="shared" si="3"/>
        <v>0</v>
      </c>
      <c r="G20" s="40">
        <v>0</v>
      </c>
      <c r="H20" s="17" t="s">
        <v>244</v>
      </c>
      <c r="I20" s="17" t="s">
        <v>245</v>
      </c>
      <c r="J20" s="8" t="s">
        <v>25</v>
      </c>
      <c r="K20" s="6" t="s">
        <v>66</v>
      </c>
      <c r="L20" s="6" t="s">
        <v>243</v>
      </c>
      <c r="M20" s="6" t="s">
        <v>236</v>
      </c>
      <c r="N20" s="9">
        <v>250</v>
      </c>
      <c r="O20" s="15">
        <f>+N20/250</f>
        <v>1</v>
      </c>
      <c r="P20" s="12" t="str">
        <f>IF(O20&lt;=0.15,"1",IF(AND(O20&gt;0.15,O20&lt;0.3),"2",IF(AND(O20&gt;=0.3),"3")))</f>
        <v>3</v>
      </c>
      <c r="Q20" s="9">
        <v>1</v>
      </c>
      <c r="R20" s="9">
        <v>2</v>
      </c>
      <c r="S20" s="9">
        <f t="shared" si="0"/>
        <v>1.7000000000000002</v>
      </c>
      <c r="T20" s="12" t="str">
        <f t="shared" si="1"/>
        <v>BAJO</v>
      </c>
      <c r="U20" s="13" t="s">
        <v>68</v>
      </c>
      <c r="V20" s="9" t="s">
        <v>158</v>
      </c>
      <c r="W20" s="13" t="s">
        <v>84</v>
      </c>
      <c r="X20" s="9">
        <v>1</v>
      </c>
      <c r="Y20" s="9">
        <f t="shared" si="6"/>
        <v>1.7000000000000002</v>
      </c>
      <c r="Z20" s="18" t="str">
        <f t="shared" si="7"/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0</v>
      </c>
      <c r="AF20" s="9">
        <v>0</v>
      </c>
    </row>
    <row r="21" spans="1:32" ht="60.6" x14ac:dyDescent="0.2">
      <c r="A21" s="134"/>
      <c r="B21" s="137"/>
      <c r="C21" s="20" t="s">
        <v>24</v>
      </c>
      <c r="D21" s="20" t="s">
        <v>116</v>
      </c>
      <c r="E21" s="40">
        <f t="shared" si="2"/>
        <v>1</v>
      </c>
      <c r="F21" s="40">
        <f t="shared" si="3"/>
        <v>0</v>
      </c>
      <c r="G21" s="40">
        <v>0</v>
      </c>
      <c r="H21" s="17" t="s">
        <v>34</v>
      </c>
      <c r="I21" s="17" t="s">
        <v>96</v>
      </c>
      <c r="J21" s="8" t="s">
        <v>25</v>
      </c>
      <c r="K21" s="6" t="s">
        <v>35</v>
      </c>
      <c r="L21" s="6" t="s">
        <v>50</v>
      </c>
      <c r="M21" s="6" t="s">
        <v>240</v>
      </c>
      <c r="N21" s="9">
        <v>250</v>
      </c>
      <c r="O21" s="15">
        <f t="shared" si="4"/>
        <v>1</v>
      </c>
      <c r="P21" s="12" t="str">
        <f t="shared" si="5"/>
        <v>3</v>
      </c>
      <c r="Q21" s="9">
        <v>2</v>
      </c>
      <c r="R21" s="9">
        <v>1</v>
      </c>
      <c r="S21" s="9">
        <f t="shared" ref="S21:S28" si="8">+(P21*0.2)+(Q21*0.5)+(R21*0.3)</f>
        <v>1.9000000000000001</v>
      </c>
      <c r="T21" s="12" t="str">
        <f t="shared" ref="T21:T28" si="9">IF(S21&lt;=2,"BAJO",IF(AND(S21&gt;2,S21&lt;2.5),"MEDIO",IF(AND(S21&gt;=2.5),"ALTO")))</f>
        <v>BAJO</v>
      </c>
      <c r="U21" s="13" t="s">
        <v>95</v>
      </c>
      <c r="V21" s="9" t="s">
        <v>158</v>
      </c>
      <c r="W21" s="13" t="s">
        <v>85</v>
      </c>
      <c r="X21" s="9">
        <v>1</v>
      </c>
      <c r="Y21" s="9">
        <f t="shared" si="6"/>
        <v>1.9000000000000001</v>
      </c>
      <c r="Z21" s="18" t="str">
        <f t="shared" si="7"/>
        <v>ACEPTABLE</v>
      </c>
      <c r="AA21" s="9">
        <v>1</v>
      </c>
      <c r="AB21" s="9">
        <v>1</v>
      </c>
      <c r="AC21" s="9">
        <v>0</v>
      </c>
      <c r="AD21" s="9">
        <v>0</v>
      </c>
      <c r="AE21" s="9">
        <v>1</v>
      </c>
      <c r="AF21" s="9">
        <v>1</v>
      </c>
    </row>
    <row r="22" spans="1:32" ht="60.6" x14ac:dyDescent="0.2">
      <c r="A22" s="134"/>
      <c r="B22" s="137"/>
      <c r="C22" s="20" t="s">
        <v>24</v>
      </c>
      <c r="D22" s="20" t="s">
        <v>116</v>
      </c>
      <c r="E22" s="40">
        <f t="shared" si="2"/>
        <v>1</v>
      </c>
      <c r="F22" s="40">
        <f t="shared" si="3"/>
        <v>0</v>
      </c>
      <c r="G22" s="40">
        <v>0</v>
      </c>
      <c r="H22" s="17" t="s">
        <v>34</v>
      </c>
      <c r="I22" s="17" t="s">
        <v>36</v>
      </c>
      <c r="J22" s="8" t="s">
        <v>25</v>
      </c>
      <c r="K22" s="6" t="s">
        <v>44</v>
      </c>
      <c r="L22" s="6" t="s">
        <v>51</v>
      </c>
      <c r="M22" s="6" t="s">
        <v>240</v>
      </c>
      <c r="N22" s="9">
        <v>250</v>
      </c>
      <c r="O22" s="15">
        <f t="shared" si="4"/>
        <v>1</v>
      </c>
      <c r="P22" s="12" t="str">
        <f t="shared" si="5"/>
        <v>3</v>
      </c>
      <c r="Q22" s="9">
        <v>2</v>
      </c>
      <c r="R22" s="9">
        <v>2</v>
      </c>
      <c r="S22" s="9">
        <f t="shared" si="8"/>
        <v>2.2000000000000002</v>
      </c>
      <c r="T22" s="12" t="str">
        <f t="shared" si="9"/>
        <v>MEDIO</v>
      </c>
      <c r="U22" s="13" t="s">
        <v>81</v>
      </c>
      <c r="V22" s="9" t="s">
        <v>158</v>
      </c>
      <c r="W22" s="13" t="s">
        <v>83</v>
      </c>
      <c r="X22" s="9">
        <v>1</v>
      </c>
      <c r="Y22" s="9">
        <f t="shared" si="6"/>
        <v>2.2000000000000002</v>
      </c>
      <c r="Z22" s="18" t="str">
        <f t="shared" si="7"/>
        <v>ACEPTABLE</v>
      </c>
      <c r="AA22" s="9">
        <v>1</v>
      </c>
      <c r="AB22" s="9">
        <v>1</v>
      </c>
      <c r="AC22" s="9">
        <v>0</v>
      </c>
      <c r="AD22" s="9">
        <v>0</v>
      </c>
      <c r="AE22" s="9">
        <v>1</v>
      </c>
      <c r="AF22" s="9">
        <v>1</v>
      </c>
    </row>
    <row r="23" spans="1:32" ht="60.6" x14ac:dyDescent="0.2">
      <c r="A23" s="134"/>
      <c r="B23" s="137"/>
      <c r="C23" s="20" t="s">
        <v>24</v>
      </c>
      <c r="D23" s="20" t="s">
        <v>116</v>
      </c>
      <c r="E23" s="40">
        <f t="shared" si="2"/>
        <v>0</v>
      </c>
      <c r="F23" s="40">
        <f t="shared" si="3"/>
        <v>1</v>
      </c>
      <c r="G23" s="40">
        <v>0</v>
      </c>
      <c r="H23" s="17" t="s">
        <v>34</v>
      </c>
      <c r="I23" s="17" t="s">
        <v>36</v>
      </c>
      <c r="J23" s="8" t="s">
        <v>25</v>
      </c>
      <c r="K23" s="6" t="s">
        <v>37</v>
      </c>
      <c r="L23" s="6" t="s">
        <v>78</v>
      </c>
      <c r="M23" s="6" t="s">
        <v>226</v>
      </c>
      <c r="N23" s="9">
        <v>1</v>
      </c>
      <c r="O23" s="15">
        <f t="shared" si="4"/>
        <v>4.0000000000000001E-3</v>
      </c>
      <c r="P23" s="12" t="str">
        <f t="shared" si="5"/>
        <v>1</v>
      </c>
      <c r="Q23" s="9">
        <v>2</v>
      </c>
      <c r="R23" s="9">
        <v>2</v>
      </c>
      <c r="S23" s="9">
        <f t="shared" si="8"/>
        <v>1.7999999999999998</v>
      </c>
      <c r="T23" s="12" t="str">
        <f t="shared" si="9"/>
        <v>BAJO</v>
      </c>
      <c r="U23" s="13" t="s">
        <v>92</v>
      </c>
      <c r="V23" s="9" t="s">
        <v>158</v>
      </c>
      <c r="W23" s="13" t="s">
        <v>82</v>
      </c>
      <c r="X23" s="9">
        <v>1</v>
      </c>
      <c r="Y23" s="9">
        <f t="shared" si="6"/>
        <v>1.7999999999999998</v>
      </c>
      <c r="Z23" s="18" t="str">
        <f t="shared" si="7"/>
        <v>ACEPTABLE</v>
      </c>
      <c r="AA23" s="9">
        <v>0</v>
      </c>
      <c r="AB23" s="9">
        <v>1</v>
      </c>
      <c r="AC23" s="9">
        <v>0</v>
      </c>
      <c r="AD23" s="9">
        <v>1</v>
      </c>
      <c r="AE23" s="9">
        <v>1</v>
      </c>
      <c r="AF23" s="9">
        <v>1</v>
      </c>
    </row>
    <row r="24" spans="1:32" ht="60.6" x14ac:dyDescent="0.2">
      <c r="A24" s="134"/>
      <c r="B24" s="137"/>
      <c r="C24" s="20" t="s">
        <v>24</v>
      </c>
      <c r="D24" s="20" t="s">
        <v>116</v>
      </c>
      <c r="E24" s="40">
        <f t="shared" si="2"/>
        <v>0</v>
      </c>
      <c r="F24" s="40">
        <f t="shared" si="3"/>
        <v>1</v>
      </c>
      <c r="G24" s="40">
        <v>0</v>
      </c>
      <c r="H24" s="17" t="s">
        <v>34</v>
      </c>
      <c r="I24" s="17" t="s">
        <v>36</v>
      </c>
      <c r="J24" s="8" t="s">
        <v>25</v>
      </c>
      <c r="K24" s="6" t="s">
        <v>38</v>
      </c>
      <c r="L24" s="6" t="s">
        <v>52</v>
      </c>
      <c r="M24" s="6" t="s">
        <v>226</v>
      </c>
      <c r="N24" s="9">
        <v>1</v>
      </c>
      <c r="O24" s="15">
        <f t="shared" si="4"/>
        <v>4.0000000000000001E-3</v>
      </c>
      <c r="P24" s="12" t="str">
        <f t="shared" si="5"/>
        <v>1</v>
      </c>
      <c r="Q24" s="9">
        <v>2</v>
      </c>
      <c r="R24" s="9">
        <v>2</v>
      </c>
      <c r="S24" s="9">
        <f t="shared" si="8"/>
        <v>1.7999999999999998</v>
      </c>
      <c r="T24" s="12" t="str">
        <f t="shared" si="9"/>
        <v>BAJO</v>
      </c>
      <c r="U24" s="13" t="s">
        <v>91</v>
      </c>
      <c r="V24" s="9" t="s">
        <v>158</v>
      </c>
      <c r="W24" s="13" t="s">
        <v>82</v>
      </c>
      <c r="X24" s="9">
        <v>1</v>
      </c>
      <c r="Y24" s="9">
        <f t="shared" si="6"/>
        <v>1.7999999999999998</v>
      </c>
      <c r="Z24" s="18" t="str">
        <f t="shared" si="7"/>
        <v>ACEPTABLE</v>
      </c>
      <c r="AA24" s="9">
        <v>0</v>
      </c>
      <c r="AB24" s="9">
        <v>1</v>
      </c>
      <c r="AC24" s="9">
        <v>1</v>
      </c>
      <c r="AD24" s="9">
        <v>1</v>
      </c>
      <c r="AE24" s="9">
        <v>0</v>
      </c>
      <c r="AF24" s="9">
        <v>1</v>
      </c>
    </row>
    <row r="25" spans="1:32" ht="60.6" x14ac:dyDescent="0.2">
      <c r="A25" s="134"/>
      <c r="B25" s="137"/>
      <c r="C25" s="20" t="s">
        <v>24</v>
      </c>
      <c r="D25" s="20" t="s">
        <v>116</v>
      </c>
      <c r="E25" s="40">
        <f t="shared" si="2"/>
        <v>0</v>
      </c>
      <c r="F25" s="40">
        <f t="shared" si="3"/>
        <v>1</v>
      </c>
      <c r="G25" s="40">
        <v>0</v>
      </c>
      <c r="H25" s="17" t="s">
        <v>34</v>
      </c>
      <c r="I25" s="17" t="s">
        <v>36</v>
      </c>
      <c r="J25" s="8" t="s">
        <v>25</v>
      </c>
      <c r="K25" s="6" t="s">
        <v>40</v>
      </c>
      <c r="L25" s="6" t="s">
        <v>60</v>
      </c>
      <c r="M25" s="6" t="s">
        <v>226</v>
      </c>
      <c r="N25" s="9">
        <v>1</v>
      </c>
      <c r="O25" s="15">
        <f t="shared" si="4"/>
        <v>4.0000000000000001E-3</v>
      </c>
      <c r="P25" s="12" t="str">
        <f t="shared" si="5"/>
        <v>1</v>
      </c>
      <c r="Q25" s="9">
        <v>3</v>
      </c>
      <c r="R25" s="9">
        <v>3</v>
      </c>
      <c r="S25" s="9">
        <f t="shared" si="8"/>
        <v>2.5999999999999996</v>
      </c>
      <c r="T25" s="12" t="str">
        <f t="shared" si="9"/>
        <v>ALTO</v>
      </c>
      <c r="U25" s="13" t="s">
        <v>70</v>
      </c>
      <c r="V25" s="9" t="s">
        <v>158</v>
      </c>
      <c r="W25" s="13" t="s">
        <v>80</v>
      </c>
      <c r="X25" s="9">
        <v>1</v>
      </c>
      <c r="Y25" s="9">
        <f t="shared" si="6"/>
        <v>2.5999999999999996</v>
      </c>
      <c r="Z25" s="18" t="str">
        <f t="shared" si="7"/>
        <v>ACEPTABLE</v>
      </c>
      <c r="AA25" s="9">
        <v>1</v>
      </c>
      <c r="AB25" s="9">
        <v>1</v>
      </c>
      <c r="AC25" s="9">
        <v>0</v>
      </c>
      <c r="AD25" s="9">
        <v>0</v>
      </c>
      <c r="AE25" s="9">
        <v>1</v>
      </c>
      <c r="AF25" s="9">
        <v>1</v>
      </c>
    </row>
    <row r="26" spans="1:32" ht="60.6" x14ac:dyDescent="0.2">
      <c r="A26" s="134"/>
      <c r="B26" s="137"/>
      <c r="C26" s="20" t="s">
        <v>24</v>
      </c>
      <c r="D26" s="20" t="s">
        <v>116</v>
      </c>
      <c r="E26" s="40">
        <f t="shared" si="2"/>
        <v>0</v>
      </c>
      <c r="F26" s="40">
        <f t="shared" si="3"/>
        <v>1</v>
      </c>
      <c r="G26" s="40">
        <v>0</v>
      </c>
      <c r="H26" s="17" t="s">
        <v>34</v>
      </c>
      <c r="I26" s="17" t="s">
        <v>36</v>
      </c>
      <c r="J26" s="8" t="s">
        <v>25</v>
      </c>
      <c r="K26" s="6" t="s">
        <v>37</v>
      </c>
      <c r="L26" s="6" t="s">
        <v>71</v>
      </c>
      <c r="M26" s="6" t="s">
        <v>226</v>
      </c>
      <c r="N26" s="9">
        <v>2</v>
      </c>
      <c r="O26" s="15">
        <f t="shared" si="4"/>
        <v>8.0000000000000002E-3</v>
      </c>
      <c r="P26" s="12" t="str">
        <f t="shared" si="5"/>
        <v>1</v>
      </c>
      <c r="Q26" s="9">
        <v>1</v>
      </c>
      <c r="R26" s="9">
        <v>1</v>
      </c>
      <c r="S26" s="9">
        <f t="shared" si="8"/>
        <v>1</v>
      </c>
      <c r="T26" s="12" t="str">
        <f t="shared" si="9"/>
        <v>BAJO</v>
      </c>
      <c r="U26" s="13" t="s">
        <v>91</v>
      </c>
      <c r="V26" s="9" t="s">
        <v>158</v>
      </c>
      <c r="W26" s="13" t="s">
        <v>85</v>
      </c>
      <c r="X26" s="9">
        <v>1</v>
      </c>
      <c r="Y26" s="9">
        <f t="shared" si="6"/>
        <v>1</v>
      </c>
      <c r="Z26" s="18" t="str">
        <f t="shared" si="7"/>
        <v>ACEPTABLE</v>
      </c>
      <c r="AA26" s="9">
        <v>0</v>
      </c>
      <c r="AB26" s="9">
        <v>0</v>
      </c>
      <c r="AC26" s="9">
        <v>0</v>
      </c>
      <c r="AD26" s="9">
        <v>0</v>
      </c>
      <c r="AE26" s="9">
        <v>1</v>
      </c>
      <c r="AF26" s="9">
        <v>1</v>
      </c>
    </row>
    <row r="27" spans="1:32" ht="60.6" x14ac:dyDescent="0.2">
      <c r="A27" s="134"/>
      <c r="B27" s="137"/>
      <c r="C27" s="20" t="s">
        <v>24</v>
      </c>
      <c r="D27" s="20" t="s">
        <v>116</v>
      </c>
      <c r="E27" s="40">
        <f t="shared" si="2"/>
        <v>0</v>
      </c>
      <c r="F27" s="40">
        <f t="shared" si="3"/>
        <v>1</v>
      </c>
      <c r="G27" s="40">
        <v>0</v>
      </c>
      <c r="H27" s="17" t="s">
        <v>34</v>
      </c>
      <c r="I27" s="17" t="s">
        <v>36</v>
      </c>
      <c r="J27" s="8" t="s">
        <v>25</v>
      </c>
      <c r="K27" s="6" t="s">
        <v>37</v>
      </c>
      <c r="L27" s="6" t="s">
        <v>72</v>
      </c>
      <c r="M27" s="6" t="s">
        <v>226</v>
      </c>
      <c r="N27" s="9">
        <v>3</v>
      </c>
      <c r="O27" s="15">
        <f t="shared" si="4"/>
        <v>1.2E-2</v>
      </c>
      <c r="P27" s="12" t="str">
        <f t="shared" si="5"/>
        <v>1</v>
      </c>
      <c r="Q27" s="9">
        <v>1</v>
      </c>
      <c r="R27" s="9">
        <v>1</v>
      </c>
      <c r="S27" s="9">
        <f t="shared" si="8"/>
        <v>1</v>
      </c>
      <c r="T27" s="12" t="str">
        <f t="shared" si="9"/>
        <v>BAJO</v>
      </c>
      <c r="U27" s="13" t="s">
        <v>91</v>
      </c>
      <c r="V27" s="9" t="s">
        <v>158</v>
      </c>
      <c r="W27" s="13" t="s">
        <v>85</v>
      </c>
      <c r="X27" s="9">
        <v>1</v>
      </c>
      <c r="Y27" s="9">
        <f t="shared" si="6"/>
        <v>1</v>
      </c>
      <c r="Z27" s="18" t="str">
        <f t="shared" si="7"/>
        <v>ACEPTABLE</v>
      </c>
      <c r="AA27" s="9">
        <v>0</v>
      </c>
      <c r="AB27" s="9">
        <v>0</v>
      </c>
      <c r="AC27" s="9">
        <v>1</v>
      </c>
      <c r="AD27" s="9">
        <v>1</v>
      </c>
      <c r="AE27" s="9">
        <v>0</v>
      </c>
      <c r="AF27" s="9">
        <v>1</v>
      </c>
    </row>
    <row r="28" spans="1:32" ht="60.6" x14ac:dyDescent="0.2">
      <c r="A28" s="134"/>
      <c r="B28" s="137"/>
      <c r="C28" s="20" t="s">
        <v>24</v>
      </c>
      <c r="D28" s="20" t="s">
        <v>116</v>
      </c>
      <c r="E28" s="40">
        <f t="shared" si="2"/>
        <v>0</v>
      </c>
      <c r="F28" s="40">
        <f t="shared" si="3"/>
        <v>1</v>
      </c>
      <c r="G28" s="40">
        <v>0</v>
      </c>
      <c r="H28" s="17" t="s">
        <v>34</v>
      </c>
      <c r="I28" s="17" t="s">
        <v>36</v>
      </c>
      <c r="J28" s="8" t="s">
        <v>25</v>
      </c>
      <c r="K28" s="6" t="s">
        <v>38</v>
      </c>
      <c r="L28" s="6" t="s">
        <v>73</v>
      </c>
      <c r="M28" s="6" t="s">
        <v>226</v>
      </c>
      <c r="N28" s="9">
        <v>1</v>
      </c>
      <c r="O28" s="15">
        <f t="shared" si="4"/>
        <v>4.0000000000000001E-3</v>
      </c>
      <c r="P28" s="12" t="str">
        <f t="shared" si="5"/>
        <v>1</v>
      </c>
      <c r="Q28" s="9">
        <v>1</v>
      </c>
      <c r="R28" s="9">
        <v>1</v>
      </c>
      <c r="S28" s="9">
        <f t="shared" si="8"/>
        <v>1</v>
      </c>
      <c r="T28" s="12" t="str">
        <f t="shared" si="9"/>
        <v>BAJO</v>
      </c>
      <c r="U28" s="13" t="s">
        <v>92</v>
      </c>
      <c r="V28" s="9" t="s">
        <v>158</v>
      </c>
      <c r="W28" s="13" t="s">
        <v>85</v>
      </c>
      <c r="X28" s="9">
        <v>1</v>
      </c>
      <c r="Y28" s="9">
        <f t="shared" si="6"/>
        <v>1</v>
      </c>
      <c r="Z28" s="18" t="str">
        <f t="shared" si="7"/>
        <v>ACEPTABLE</v>
      </c>
      <c r="AA28" s="9">
        <v>0</v>
      </c>
      <c r="AB28" s="9">
        <v>0</v>
      </c>
      <c r="AC28" s="9">
        <v>0</v>
      </c>
      <c r="AD28" s="9">
        <v>1</v>
      </c>
      <c r="AE28" s="9">
        <v>1</v>
      </c>
      <c r="AF28" s="9">
        <v>1</v>
      </c>
    </row>
    <row r="29" spans="1:32" ht="60.6" x14ac:dyDescent="0.2">
      <c r="A29" s="134"/>
      <c r="B29" s="137"/>
      <c r="C29" s="20" t="s">
        <v>24</v>
      </c>
      <c r="D29" s="20" t="s">
        <v>116</v>
      </c>
      <c r="E29" s="40">
        <f t="shared" si="2"/>
        <v>1</v>
      </c>
      <c r="F29" s="40">
        <f t="shared" si="3"/>
        <v>0</v>
      </c>
      <c r="G29" s="40">
        <v>0</v>
      </c>
      <c r="H29" s="17" t="s">
        <v>31</v>
      </c>
      <c r="I29" s="17" t="s">
        <v>42</v>
      </c>
      <c r="J29" s="8" t="s">
        <v>25</v>
      </c>
      <c r="K29" s="6" t="s">
        <v>35</v>
      </c>
      <c r="L29" s="6" t="s">
        <v>35</v>
      </c>
      <c r="M29" s="6" t="s">
        <v>226</v>
      </c>
      <c r="N29" s="9">
        <v>250</v>
      </c>
      <c r="O29" s="15">
        <f t="shared" ref="O29:O34" si="10">+N29/250</f>
        <v>1</v>
      </c>
      <c r="P29" s="12" t="str">
        <f t="shared" ref="P29:P34" si="11">IF(O29&lt;=0.15,"1",IF(AND(O29&gt;0.15,O29&lt;0.3),"2",IF(AND(O29&gt;=0.3),"3")))</f>
        <v>3</v>
      </c>
      <c r="Q29" s="9">
        <v>2</v>
      </c>
      <c r="R29" s="9">
        <v>1</v>
      </c>
      <c r="S29" s="9">
        <f>+(P29*0.2)+(Q29*0.5)+(R29*0.3)</f>
        <v>1.9000000000000001</v>
      </c>
      <c r="T29" s="12" t="str">
        <f>IF(S29&lt;=2,"BAJO",IF(AND(S29&gt;2,S29&lt;2.5),"MEDIO",IF(AND(S29&gt;=2.5),"ALTO")))</f>
        <v>BAJO</v>
      </c>
      <c r="U29" s="13" t="s">
        <v>53</v>
      </c>
      <c r="V29" s="9" t="s">
        <v>158</v>
      </c>
      <c r="W29" s="13" t="s">
        <v>54</v>
      </c>
      <c r="X29" s="9">
        <v>1</v>
      </c>
      <c r="Y29" s="9">
        <f>+X29*S29</f>
        <v>1.9000000000000001</v>
      </c>
      <c r="Z29" s="18" t="str">
        <f>IF(Y29&lt;=3,"ACEPTABLE",IF(AND(Y29&gt;3,Y29&lt;6),"MODERADO",IF(AND(Y29&gt;=6),"SIGNIFICATIVO")))</f>
        <v>ACEPTABLE</v>
      </c>
      <c r="AA29" s="9">
        <v>0</v>
      </c>
      <c r="AB29" s="9">
        <v>1</v>
      </c>
      <c r="AC29" s="9">
        <v>0</v>
      </c>
      <c r="AD29" s="9">
        <v>0</v>
      </c>
      <c r="AE29" s="9">
        <v>1</v>
      </c>
      <c r="AF29" s="9">
        <v>1</v>
      </c>
    </row>
    <row r="30" spans="1:32" ht="30.6" customHeight="1" x14ac:dyDescent="0.2">
      <c r="A30" s="134"/>
      <c r="B30" s="137"/>
      <c r="C30" s="20" t="s">
        <v>24</v>
      </c>
      <c r="D30" s="20" t="s">
        <v>116</v>
      </c>
      <c r="E30" s="40">
        <f t="shared" si="2"/>
        <v>1</v>
      </c>
      <c r="F30" s="40">
        <f t="shared" si="3"/>
        <v>0</v>
      </c>
      <c r="G30" s="40">
        <v>0</v>
      </c>
      <c r="H30" s="17" t="s">
        <v>31</v>
      </c>
      <c r="I30" s="17" t="s">
        <v>41</v>
      </c>
      <c r="J30" s="8" t="s">
        <v>25</v>
      </c>
      <c r="K30" s="6" t="s">
        <v>129</v>
      </c>
      <c r="L30" s="6" t="s">
        <v>106</v>
      </c>
      <c r="M30" s="6" t="s">
        <v>226</v>
      </c>
      <c r="N30" s="9">
        <v>250</v>
      </c>
      <c r="O30" s="15">
        <f t="shared" si="10"/>
        <v>1</v>
      </c>
      <c r="P30" s="12" t="str">
        <f t="shared" si="11"/>
        <v>3</v>
      </c>
      <c r="Q30" s="9">
        <v>1</v>
      </c>
      <c r="R30" s="9">
        <v>1</v>
      </c>
      <c r="S30" s="9">
        <f>+(P30*0.2)+(Q30*0.5)+(R30*0.3)</f>
        <v>1.4000000000000001</v>
      </c>
      <c r="T30" s="12" t="str">
        <f>IF(S30&lt;=2,"BAJO",IF(AND(S30&gt;2,S30&lt;2.5),"MEDIO",IF(AND(S30&gt;=2.5),"ALTO")))</f>
        <v>BAJO</v>
      </c>
      <c r="U30" s="13" t="s">
        <v>100</v>
      </c>
      <c r="V30" s="9" t="s">
        <v>158</v>
      </c>
      <c r="W30" s="13" t="s">
        <v>97</v>
      </c>
      <c r="X30" s="9">
        <v>2</v>
      </c>
      <c r="Y30" s="9">
        <f>+X30*S30</f>
        <v>2.8000000000000003</v>
      </c>
      <c r="Z30" s="18" t="str">
        <f>IF(Y30&lt;=3,"ACEPTABLE",IF(AND(Y30&gt;3,Y30&lt;6),"MODERADO",IF(AND(Y30&gt;=6),"SIGNIFICATIVO")))</f>
        <v>ACEPTABLE</v>
      </c>
      <c r="AA30" s="9">
        <v>0</v>
      </c>
      <c r="AB30" s="9">
        <v>1</v>
      </c>
      <c r="AC30" s="9">
        <v>1</v>
      </c>
      <c r="AD30" s="9">
        <v>1</v>
      </c>
      <c r="AE30" s="9">
        <v>1</v>
      </c>
      <c r="AF30" s="9">
        <v>1</v>
      </c>
    </row>
    <row r="31" spans="1:32" ht="60.6" x14ac:dyDescent="0.2">
      <c r="A31" s="134"/>
      <c r="B31" s="137"/>
      <c r="C31" s="20" t="s">
        <v>24</v>
      </c>
      <c r="D31" s="20" t="s">
        <v>116</v>
      </c>
      <c r="E31" s="40">
        <f t="shared" si="2"/>
        <v>1</v>
      </c>
      <c r="F31" s="40">
        <f t="shared" si="3"/>
        <v>0</v>
      </c>
      <c r="G31" s="40">
        <v>0</v>
      </c>
      <c r="H31" s="17" t="s">
        <v>61</v>
      </c>
      <c r="I31" s="17" t="s">
        <v>62</v>
      </c>
      <c r="J31" s="8" t="s">
        <v>25</v>
      </c>
      <c r="K31" s="6" t="s">
        <v>129</v>
      </c>
      <c r="L31" s="6" t="s">
        <v>106</v>
      </c>
      <c r="M31" s="6" t="s">
        <v>226</v>
      </c>
      <c r="N31" s="9">
        <v>250</v>
      </c>
      <c r="O31" s="15">
        <f t="shared" si="10"/>
        <v>1</v>
      </c>
      <c r="P31" s="12" t="str">
        <f t="shared" si="11"/>
        <v>3</v>
      </c>
      <c r="Q31" s="9">
        <v>2</v>
      </c>
      <c r="R31" s="9">
        <v>1</v>
      </c>
      <c r="S31" s="9">
        <f>+(P31*0.2)+(Q31*0.5)+(R31*0.3)</f>
        <v>1.9000000000000001</v>
      </c>
      <c r="T31" s="12" t="str">
        <f>IF(S31&lt;=2,"BAJO",IF(AND(S31&gt;2,S31&lt;2.5),"MEDIO",IF(AND(S31&gt;=2.5),"ALTO")))</f>
        <v>BAJO</v>
      </c>
      <c r="U31" s="13" t="s">
        <v>101</v>
      </c>
      <c r="V31" s="9" t="s">
        <v>158</v>
      </c>
      <c r="W31" s="13" t="s">
        <v>79</v>
      </c>
      <c r="X31" s="9">
        <v>1</v>
      </c>
      <c r="Y31" s="9">
        <f>+X31*S31</f>
        <v>1.9000000000000001</v>
      </c>
      <c r="Z31" s="18" t="str">
        <f>IF(Y31&lt;=3,"ACEPTABLE",IF(AND(Y31&gt;3,Y31&lt;6),"MODERADO",IF(AND(Y31&gt;=6),"SIGNIFICATIVO")))</f>
        <v>ACEPTABLE</v>
      </c>
      <c r="AA31" s="9">
        <v>0</v>
      </c>
      <c r="AB31" s="9">
        <v>1</v>
      </c>
      <c r="AC31" s="9">
        <v>0</v>
      </c>
      <c r="AD31" s="9">
        <v>0</v>
      </c>
      <c r="AE31" s="9">
        <v>1</v>
      </c>
      <c r="AF31" s="9">
        <v>1</v>
      </c>
    </row>
    <row r="32" spans="1:32" ht="60.6" x14ac:dyDescent="0.2">
      <c r="A32" s="134"/>
      <c r="B32" s="137"/>
      <c r="C32" s="20" t="s">
        <v>24</v>
      </c>
      <c r="D32" s="20" t="s">
        <v>116</v>
      </c>
      <c r="E32" s="40">
        <f t="shared" si="2"/>
        <v>1</v>
      </c>
      <c r="F32" s="40">
        <f t="shared" si="3"/>
        <v>0</v>
      </c>
      <c r="G32" s="40">
        <v>0</v>
      </c>
      <c r="H32" s="17" t="s">
        <v>61</v>
      </c>
      <c r="I32" s="17" t="s">
        <v>88</v>
      </c>
      <c r="J32" s="8" t="s">
        <v>25</v>
      </c>
      <c r="K32" s="6" t="s">
        <v>64</v>
      </c>
      <c r="L32" s="6" t="s">
        <v>65</v>
      </c>
      <c r="M32" s="6" t="s">
        <v>226</v>
      </c>
      <c r="N32" s="9">
        <v>250</v>
      </c>
      <c r="O32" s="15">
        <f t="shared" si="10"/>
        <v>1</v>
      </c>
      <c r="P32" s="12" t="str">
        <f t="shared" si="11"/>
        <v>3</v>
      </c>
      <c r="Q32" s="9">
        <v>1</v>
      </c>
      <c r="R32" s="9">
        <v>1</v>
      </c>
      <c r="S32" s="9">
        <f>+(P32*0.2)+(Q32*0.5)+(R32*0.3)</f>
        <v>1.4000000000000001</v>
      </c>
      <c r="T32" s="12" t="str">
        <f>IF(S32&lt;=2,"BAJO",IF(AND(S32&gt;2,S32&lt;2.5),"MEDIO",IF(AND(S32&gt;=2.5),"ALTO")))</f>
        <v>BAJO</v>
      </c>
      <c r="U32" s="13" t="s">
        <v>89</v>
      </c>
      <c r="V32" s="9" t="s">
        <v>158</v>
      </c>
      <c r="W32" s="13" t="s">
        <v>84</v>
      </c>
      <c r="X32" s="9">
        <v>1</v>
      </c>
      <c r="Y32" s="9">
        <f>+X32*S32</f>
        <v>1.4000000000000001</v>
      </c>
      <c r="Z32" s="18" t="str">
        <f>IF(Y32&lt;=2,"ACEPTABLE",IF(AND(Y32&gt;2,Y32&lt;6),"MODERADO",IF(AND(Y32&gt;=6),"SIGNIFICATIVO")))</f>
        <v>ACEPTABLE</v>
      </c>
      <c r="AA32" s="9">
        <v>0</v>
      </c>
      <c r="AB32" s="9">
        <v>1</v>
      </c>
      <c r="AC32" s="9">
        <v>0</v>
      </c>
      <c r="AD32" s="9">
        <v>0</v>
      </c>
      <c r="AE32" s="9">
        <v>0</v>
      </c>
      <c r="AF32" s="9">
        <v>1</v>
      </c>
    </row>
    <row r="33" spans="1:32" ht="60.6" x14ac:dyDescent="0.2">
      <c r="A33" s="134"/>
      <c r="B33" s="137"/>
      <c r="C33" s="20" t="s">
        <v>0</v>
      </c>
      <c r="D33" s="20" t="s">
        <v>249</v>
      </c>
      <c r="E33" s="40">
        <f t="shared" si="2"/>
        <v>0</v>
      </c>
      <c r="F33" s="40">
        <f t="shared" si="3"/>
        <v>1</v>
      </c>
      <c r="G33" s="40">
        <v>0</v>
      </c>
      <c r="H33" s="17" t="s">
        <v>248</v>
      </c>
      <c r="I33" s="17" t="s">
        <v>250</v>
      </c>
      <c r="J33" s="8" t="s">
        <v>25</v>
      </c>
      <c r="K33" s="6" t="s">
        <v>246</v>
      </c>
      <c r="L33" s="6" t="s">
        <v>250</v>
      </c>
      <c r="M33" s="6" t="s">
        <v>236</v>
      </c>
      <c r="N33" s="9">
        <v>5</v>
      </c>
      <c r="O33" s="15">
        <f t="shared" si="10"/>
        <v>0.02</v>
      </c>
      <c r="P33" s="12" t="str">
        <f t="shared" si="11"/>
        <v>1</v>
      </c>
      <c r="Q33" s="9">
        <v>2</v>
      </c>
      <c r="R33" s="9">
        <v>3</v>
      </c>
      <c r="S33" s="9">
        <f t="shared" ref="S33:S37" si="12">+(P33*0.2)+(Q33*0.5)+(R33*0.3)</f>
        <v>2.0999999999999996</v>
      </c>
      <c r="T33" s="12" t="str">
        <f t="shared" ref="T33:T37" si="13">IF(S33&lt;=2,"BAJO",IF(AND(S33&gt;2,S33&lt;2.5),"MEDIO",IF(AND(S33&gt;=2.5),"ALTO")))</f>
        <v>MEDIO</v>
      </c>
      <c r="U33" s="13" t="s">
        <v>68</v>
      </c>
      <c r="V33" s="9" t="s">
        <v>158</v>
      </c>
      <c r="W33" s="13" t="s">
        <v>84</v>
      </c>
      <c r="X33" s="9">
        <v>1</v>
      </c>
      <c r="Y33" s="9">
        <f t="shared" ref="Y33:Y37" si="14">+X33*S33</f>
        <v>2.0999999999999996</v>
      </c>
      <c r="Z33" s="18" t="str">
        <f t="shared" ref="Z33:Z37" si="15">IF(Y33&lt;=3,"ACEPTABLE",IF(AND(Y33&gt;3,Y33&lt;6),"MODERADO",IF(AND(Y33&gt;=6),"SIGNIFICATIVO")))</f>
        <v>ACEPTABLE</v>
      </c>
      <c r="AA33" s="9">
        <v>0</v>
      </c>
      <c r="AB33" s="9">
        <v>1</v>
      </c>
      <c r="AC33" s="9">
        <v>0</v>
      </c>
      <c r="AD33" s="9">
        <v>0</v>
      </c>
      <c r="AE33" s="9">
        <v>0</v>
      </c>
      <c r="AF33" s="9">
        <v>0</v>
      </c>
    </row>
    <row r="34" spans="1:32" ht="60.6" x14ac:dyDescent="0.2">
      <c r="A34" s="134"/>
      <c r="B34" s="137"/>
      <c r="C34" s="20" t="s">
        <v>0</v>
      </c>
      <c r="D34" s="20" t="s">
        <v>249</v>
      </c>
      <c r="E34" s="40">
        <f t="shared" si="2"/>
        <v>0</v>
      </c>
      <c r="F34" s="40">
        <f t="shared" si="3"/>
        <v>1</v>
      </c>
      <c r="G34" s="40">
        <v>0</v>
      </c>
      <c r="H34" s="17" t="s">
        <v>251</v>
      </c>
      <c r="I34" s="17" t="s">
        <v>250</v>
      </c>
      <c r="J34" s="8" t="s">
        <v>25</v>
      </c>
      <c r="K34" s="6" t="s">
        <v>246</v>
      </c>
      <c r="L34" s="6" t="s">
        <v>250</v>
      </c>
      <c r="M34" s="6" t="s">
        <v>236</v>
      </c>
      <c r="N34" s="9">
        <v>104</v>
      </c>
      <c r="O34" s="15">
        <f t="shared" si="10"/>
        <v>0.41599999999999998</v>
      </c>
      <c r="P34" s="12" t="str">
        <f t="shared" si="11"/>
        <v>3</v>
      </c>
      <c r="Q34" s="9">
        <v>2</v>
      </c>
      <c r="R34" s="9">
        <v>2</v>
      </c>
      <c r="S34" s="9">
        <f t="shared" si="12"/>
        <v>2.2000000000000002</v>
      </c>
      <c r="T34" s="12" t="str">
        <f t="shared" si="13"/>
        <v>MEDIO</v>
      </c>
      <c r="U34" s="13" t="s">
        <v>68</v>
      </c>
      <c r="V34" s="9" t="s">
        <v>158</v>
      </c>
      <c r="W34" s="13" t="s">
        <v>84</v>
      </c>
      <c r="X34" s="9">
        <v>1</v>
      </c>
      <c r="Y34" s="9">
        <f t="shared" si="14"/>
        <v>2.2000000000000002</v>
      </c>
      <c r="Z34" s="18" t="str">
        <f t="shared" si="15"/>
        <v>ACEPTABLE</v>
      </c>
      <c r="AA34" s="9">
        <v>0</v>
      </c>
      <c r="AB34" s="9">
        <v>1</v>
      </c>
      <c r="AC34" s="9">
        <v>0</v>
      </c>
      <c r="AD34" s="9">
        <v>0</v>
      </c>
      <c r="AE34" s="9">
        <v>0</v>
      </c>
      <c r="AF34" s="9">
        <v>0</v>
      </c>
    </row>
    <row r="35" spans="1:32" ht="61.2" x14ac:dyDescent="0.2">
      <c r="A35" s="134"/>
      <c r="B35" s="137"/>
      <c r="C35" s="20" t="s">
        <v>0</v>
      </c>
      <c r="D35" s="20" t="s">
        <v>249</v>
      </c>
      <c r="E35" s="40">
        <f t="shared" si="2"/>
        <v>0</v>
      </c>
      <c r="F35" s="40">
        <f t="shared" si="3"/>
        <v>1</v>
      </c>
      <c r="G35" s="40">
        <v>0</v>
      </c>
      <c r="H35" s="17" t="s">
        <v>252</v>
      </c>
      <c r="I35" s="17" t="s">
        <v>247</v>
      </c>
      <c r="J35" s="8" t="s">
        <v>25</v>
      </c>
      <c r="K35" s="6" t="s">
        <v>263</v>
      </c>
      <c r="L35" s="6" t="s">
        <v>271</v>
      </c>
      <c r="M35" s="6" t="s">
        <v>236</v>
      </c>
      <c r="N35" s="9">
        <v>1</v>
      </c>
      <c r="O35" s="15">
        <f t="shared" ref="O35:O37" si="16">+N35/250</f>
        <v>4.0000000000000001E-3</v>
      </c>
      <c r="P35" s="12" t="str">
        <f t="shared" ref="P35:P37" si="17">IF(O35&lt;=0.15,"1",IF(AND(O35&gt;0.15,O35&lt;0.3),"2",IF(AND(O35&gt;=0.3),"3")))</f>
        <v>1</v>
      </c>
      <c r="Q35" s="9">
        <v>2</v>
      </c>
      <c r="R35" s="9">
        <v>2</v>
      </c>
      <c r="S35" s="9">
        <f t="shared" si="12"/>
        <v>1.7999999999999998</v>
      </c>
      <c r="T35" s="12" t="str">
        <f t="shared" si="13"/>
        <v>BAJO</v>
      </c>
      <c r="U35" s="13" t="s">
        <v>68</v>
      </c>
      <c r="V35" s="9" t="s">
        <v>158</v>
      </c>
      <c r="W35" s="13" t="s">
        <v>84</v>
      </c>
      <c r="X35" s="9">
        <v>1</v>
      </c>
      <c r="Y35" s="9">
        <f t="shared" si="14"/>
        <v>1.7999999999999998</v>
      </c>
      <c r="Z35" s="18" t="str">
        <f t="shared" si="15"/>
        <v>ACEPTABLE</v>
      </c>
      <c r="AA35" s="9">
        <v>0</v>
      </c>
      <c r="AB35" s="9">
        <v>1</v>
      </c>
      <c r="AC35" s="9">
        <v>0</v>
      </c>
      <c r="AD35" s="9">
        <v>0</v>
      </c>
      <c r="AE35" s="9">
        <v>0</v>
      </c>
      <c r="AF35" s="9">
        <v>0</v>
      </c>
    </row>
    <row r="36" spans="1:32" ht="60.6" x14ac:dyDescent="0.2">
      <c r="A36" s="134"/>
      <c r="B36" s="137"/>
      <c r="C36" s="20" t="s">
        <v>0</v>
      </c>
      <c r="D36" s="20" t="s">
        <v>249</v>
      </c>
      <c r="E36" s="40">
        <f t="shared" si="2"/>
        <v>1</v>
      </c>
      <c r="F36" s="40">
        <f t="shared" si="3"/>
        <v>0</v>
      </c>
      <c r="G36" s="40">
        <v>0</v>
      </c>
      <c r="H36" s="17" t="s">
        <v>256</v>
      </c>
      <c r="I36" s="17" t="s">
        <v>247</v>
      </c>
      <c r="J36" s="8" t="s">
        <v>25</v>
      </c>
      <c r="K36" s="6" t="s">
        <v>267</v>
      </c>
      <c r="L36" s="6" t="s">
        <v>271</v>
      </c>
      <c r="M36" s="6" t="s">
        <v>236</v>
      </c>
      <c r="N36" s="9">
        <v>250</v>
      </c>
      <c r="O36" s="15">
        <f t="shared" si="16"/>
        <v>1</v>
      </c>
      <c r="P36" s="12" t="str">
        <f t="shared" si="17"/>
        <v>3</v>
      </c>
      <c r="Q36" s="9">
        <v>2</v>
      </c>
      <c r="R36" s="9">
        <v>2</v>
      </c>
      <c r="S36" s="9">
        <f t="shared" si="12"/>
        <v>2.2000000000000002</v>
      </c>
      <c r="T36" s="12" t="str">
        <f t="shared" si="13"/>
        <v>MEDIO</v>
      </c>
      <c r="U36" s="13" t="s">
        <v>68</v>
      </c>
      <c r="V36" s="9" t="s">
        <v>158</v>
      </c>
      <c r="W36" s="13" t="s">
        <v>84</v>
      </c>
      <c r="X36" s="9">
        <v>1</v>
      </c>
      <c r="Y36" s="9">
        <f t="shared" si="14"/>
        <v>2.2000000000000002</v>
      </c>
      <c r="Z36" s="18" t="str">
        <f t="shared" si="15"/>
        <v>ACEPTABLE</v>
      </c>
      <c r="AA36" s="9">
        <v>0</v>
      </c>
      <c r="AB36" s="9">
        <v>1</v>
      </c>
      <c r="AC36" s="9">
        <v>0</v>
      </c>
      <c r="AD36" s="9">
        <v>0</v>
      </c>
      <c r="AE36" s="9">
        <v>0</v>
      </c>
      <c r="AF36" s="9">
        <v>0</v>
      </c>
    </row>
    <row r="37" spans="1:32" ht="71.400000000000006" x14ac:dyDescent="0.2">
      <c r="A37" s="134"/>
      <c r="B37" s="137"/>
      <c r="C37" s="20" t="s">
        <v>0</v>
      </c>
      <c r="D37" s="20" t="s">
        <v>249</v>
      </c>
      <c r="E37" s="40">
        <f t="shared" si="2"/>
        <v>0</v>
      </c>
      <c r="F37" s="40">
        <f t="shared" si="3"/>
        <v>1</v>
      </c>
      <c r="G37" s="40">
        <v>0</v>
      </c>
      <c r="H37" s="17" t="s">
        <v>258</v>
      </c>
      <c r="I37" s="17" t="s">
        <v>261</v>
      </c>
      <c r="J37" s="8" t="s">
        <v>25</v>
      </c>
      <c r="K37" s="6" t="s">
        <v>269</v>
      </c>
      <c r="L37" s="6" t="s">
        <v>271</v>
      </c>
      <c r="M37" s="6" t="s">
        <v>236</v>
      </c>
      <c r="N37" s="9">
        <v>1</v>
      </c>
      <c r="O37" s="15">
        <f t="shared" si="16"/>
        <v>4.0000000000000001E-3</v>
      </c>
      <c r="P37" s="12" t="str">
        <f t="shared" si="17"/>
        <v>1</v>
      </c>
      <c r="Q37" s="9">
        <v>2</v>
      </c>
      <c r="R37" s="9">
        <v>2</v>
      </c>
      <c r="S37" s="9">
        <f t="shared" si="12"/>
        <v>1.7999999999999998</v>
      </c>
      <c r="T37" s="12" t="str">
        <f t="shared" si="13"/>
        <v>BAJO</v>
      </c>
      <c r="U37" s="13" t="s">
        <v>68</v>
      </c>
      <c r="V37" s="9" t="s">
        <v>158</v>
      </c>
      <c r="W37" s="13" t="s">
        <v>84</v>
      </c>
      <c r="X37" s="9">
        <v>1</v>
      </c>
      <c r="Y37" s="9">
        <f t="shared" si="14"/>
        <v>1.7999999999999998</v>
      </c>
      <c r="Z37" s="18" t="str">
        <f t="shared" si="15"/>
        <v>ACEPTABLE</v>
      </c>
      <c r="AA37" s="9">
        <v>0</v>
      </c>
      <c r="AB37" s="9">
        <v>1</v>
      </c>
      <c r="AC37" s="9">
        <v>0</v>
      </c>
      <c r="AD37" s="9">
        <v>0</v>
      </c>
      <c r="AE37" s="9">
        <v>0</v>
      </c>
      <c r="AF37" s="9">
        <v>0</v>
      </c>
    </row>
  </sheetData>
  <mergeCells count="48">
    <mergeCell ref="A9:A37"/>
    <mergeCell ref="B9:B37"/>
    <mergeCell ref="X7:X8"/>
    <mergeCell ref="Y7:Y8"/>
    <mergeCell ref="AA7:AA8"/>
    <mergeCell ref="A6:A8"/>
    <mergeCell ref="AA5:AF6"/>
    <mergeCell ref="U6:Y6"/>
    <mergeCell ref="T7:T8"/>
    <mergeCell ref="U7:V7"/>
    <mergeCell ref="W7:W8"/>
    <mergeCell ref="F7:F8"/>
    <mergeCell ref="G7:G8"/>
    <mergeCell ref="H7:H8"/>
    <mergeCell ref="I7:I8"/>
    <mergeCell ref="N7:P7"/>
    <mergeCell ref="AE7:AE8"/>
    <mergeCell ref="AC7:AC8"/>
    <mergeCell ref="AD7:AD8"/>
    <mergeCell ref="B2:Z3"/>
    <mergeCell ref="AA2:AC2"/>
    <mergeCell ref="AD2:AF2"/>
    <mergeCell ref="AA3:AC3"/>
    <mergeCell ref="B6:B8"/>
    <mergeCell ref="C6:C8"/>
    <mergeCell ref="D6:D8"/>
    <mergeCell ref="N6:T6"/>
    <mergeCell ref="L7:L8"/>
    <mergeCell ref="S7:S8"/>
    <mergeCell ref="E7:E8"/>
    <mergeCell ref="H5:T5"/>
    <mergeCell ref="U5:Z5"/>
    <mergeCell ref="AD3:AF3"/>
    <mergeCell ref="AF7:AF8"/>
    <mergeCell ref="J6:M6"/>
    <mergeCell ref="M7:M8"/>
    <mergeCell ref="A1:A3"/>
    <mergeCell ref="B1:Z1"/>
    <mergeCell ref="E6:G6"/>
    <mergeCell ref="H6:I6"/>
    <mergeCell ref="A5:G5"/>
    <mergeCell ref="R7:R8"/>
    <mergeCell ref="AB7:AB8"/>
    <mergeCell ref="Q7:Q8"/>
    <mergeCell ref="Z6:Z8"/>
    <mergeCell ref="J7:K7"/>
    <mergeCell ref="AA1:AC1"/>
    <mergeCell ref="AD1:AF1"/>
  </mergeCells>
  <conditionalFormatting sqref="T9:T37">
    <cfRule type="cellIs" dxfId="9" priority="8" stopIfTrue="1" operator="equal">
      <formula>"ALTO"</formula>
    </cfRule>
    <cfRule type="cellIs" dxfId="8" priority="9" stopIfTrue="1" operator="equal">
      <formula>"MEDIO"</formula>
    </cfRule>
    <cfRule type="cellIs" dxfId="7" priority="10" stopIfTrue="1" operator="equal">
      <formula>"BAJO"</formula>
    </cfRule>
  </conditionalFormatting>
  <conditionalFormatting sqref="P9:P37">
    <cfRule type="cellIs" dxfId="6" priority="4" operator="greaterThan">
      <formula>0</formula>
    </cfRule>
    <cfRule type="cellIs" dxfId="5" priority="5" stopIfTrue="1" operator="equal">
      <formula>"ALTO"</formula>
    </cfRule>
    <cfRule type="cellIs" dxfId="4" priority="6" stopIfTrue="1" operator="equal">
      <formula>"MEDIO"</formula>
    </cfRule>
    <cfRule type="cellIs" dxfId="3" priority="7" stopIfTrue="1" operator="equal">
      <formula>"BAJO"</formula>
    </cfRule>
  </conditionalFormatting>
  <conditionalFormatting sqref="Z9:Z37">
    <cfRule type="cellIs" dxfId="2" priority="1" stopIfTrue="1" operator="equal">
      <formula>"SIGNIFICATIVO"</formula>
    </cfRule>
    <cfRule type="cellIs" dxfId="1" priority="2" stopIfTrue="1" operator="equal">
      <formula>"MODERADO"</formula>
    </cfRule>
    <cfRule type="cellIs" dxfId="0" priority="3" stopIfTrue="1" operator="equal">
      <formula>"ACEPTABLE"</formula>
    </cfRule>
  </conditionalFormatting>
  <pageMargins left="0.7" right="0.7" top="0.75" bottom="0.75" header="0.3" footer="0.3"/>
  <pageSetup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ECV!$B$4:$B$8</xm:f>
          </x14:formula1>
          <xm:sqref>M1:M1048576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ECV</vt:lpstr>
      <vt:lpstr>CONTROL CAMBIOS</vt:lpstr>
      <vt:lpstr>PLANEACION INSTITUCIONAL</vt:lpstr>
      <vt:lpstr>DIRECCIONAMIENTO ESTRAT TIC</vt:lpstr>
      <vt:lpstr>RELACIONAMIENTO INSTITUC</vt:lpstr>
      <vt:lpstr>PLANIFICACION AMBIENTAL SOST</vt:lpstr>
      <vt:lpstr>DESARROLLO AMBIENTAL</vt:lpstr>
      <vt:lpstr>AUTORIZACIONES, PERM Y LIC</vt:lpstr>
      <vt:lpstr>CONTROL, SEGUIM VIG Y SAN</vt:lpstr>
      <vt:lpstr>GESTION ADMINISTRATIVA</vt:lpstr>
      <vt:lpstr>SERVICIO AL CIUDADANO</vt:lpstr>
      <vt:lpstr>GESTION FINANCIERA</vt:lpstr>
      <vt:lpstr>GESTION DE TALENTO HUMANO</vt:lpstr>
      <vt:lpstr>GESTION DE INGRESOS</vt:lpstr>
      <vt:lpstr>GESTION DE CONTRATACION</vt:lpstr>
      <vt:lpstr>DEFENSA JURIDICA</vt:lpstr>
      <vt:lpstr>GESTION SOPORTE TIC</vt:lpstr>
      <vt:lpstr>GESTION DOCUMENTAL</vt:lpstr>
      <vt:lpstr>EVALUACION INSTITUCIONAL.</vt:lpstr>
      <vt:lpstr>'RELACIONAMIENTO INSTITUC'!Títulos_a_imprimir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paola Gonzalez</cp:lastModifiedBy>
  <cp:lastPrinted>2014-11-04T12:16:14Z</cp:lastPrinted>
  <dcterms:created xsi:type="dcterms:W3CDTF">2010-03-09T21:32:33Z</dcterms:created>
  <dcterms:modified xsi:type="dcterms:W3CDTF">2025-10-06T16:01:54Z</dcterms:modified>
</cp:coreProperties>
</file>